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<sst xmlns="http://schemas.openxmlformats.org/spreadsheetml/2006/main" count="74" uniqueCount="63">
  <si>
    <t>на  инженерно-геодезические изыскания</t>
  </si>
  <si>
    <t>Стадия проектирования  и</t>
  </si>
  <si>
    <t xml:space="preserve">наименование строительства               </t>
  </si>
  <si>
    <t>Раздел проекта</t>
  </si>
  <si>
    <t>Наименование проектной</t>
  </si>
  <si>
    <t>организации</t>
  </si>
  <si>
    <t>заказчика</t>
  </si>
  <si>
    <t xml:space="preserve">(ПД) </t>
  </si>
  <si>
    <t xml:space="preserve">Наименование  организации </t>
  </si>
  <si>
    <t>№ пп</t>
  </si>
  <si>
    <t xml:space="preserve">Проложение привязочных теодолитных ходов </t>
  </si>
  <si>
    <t xml:space="preserve">СБЦ М.,2004г </t>
  </si>
  <si>
    <t>т.47§1,§3</t>
  </si>
  <si>
    <t xml:space="preserve">Полевые </t>
  </si>
  <si>
    <t>км при II категории сложности</t>
  </si>
  <si>
    <t xml:space="preserve">Создание инженерно-топографического плана </t>
  </si>
  <si>
    <t xml:space="preserve">масштаба 1:500 с сечением рельефа через </t>
  </si>
  <si>
    <t>0,5м на площади</t>
  </si>
  <si>
    <t xml:space="preserve">га при II категории </t>
  </si>
  <si>
    <t xml:space="preserve">сложности </t>
  </si>
  <si>
    <t>СБЦ на инженерно-</t>
  </si>
  <si>
    <t xml:space="preserve">геодезические </t>
  </si>
  <si>
    <t>изыскания, М.,2004г.</t>
  </si>
  <si>
    <t xml:space="preserve">т.9 §5 пр4 К=1,55 </t>
  </si>
  <si>
    <t>т.10§1 К=1,2</t>
  </si>
  <si>
    <t xml:space="preserve"> п.15е К=1,75</t>
  </si>
  <si>
    <t>Общие указания</t>
  </si>
  <si>
    <t>Камеральные</t>
  </si>
  <si>
    <t>ИТОГО: полевые с К =</t>
  </si>
  <si>
    <t>Общие указания п.14</t>
  </si>
  <si>
    <t>х</t>
  </si>
  <si>
    <t>Т2§2</t>
  </si>
  <si>
    <t>(1074+362)</t>
  </si>
  <si>
    <t>3284х1,55х1,2</t>
  </si>
  <si>
    <t>1067х1,55х1,75</t>
  </si>
  <si>
    <t xml:space="preserve">Полевые с сезонным </t>
  </si>
  <si>
    <t>К =</t>
  </si>
  <si>
    <t xml:space="preserve">Внутренний транспорт, </t>
  </si>
  <si>
    <t>т.4§1</t>
  </si>
  <si>
    <t>%</t>
  </si>
  <si>
    <t>ИТОГО(полевые работы + транспорт):</t>
  </si>
  <si>
    <t xml:space="preserve">Общие указания п.13 </t>
  </si>
  <si>
    <t>прим.1 К=2,0</t>
  </si>
  <si>
    <t>Организация и ликвидация работ,</t>
  </si>
  <si>
    <t>х 2</t>
  </si>
  <si>
    <t>ИТОГО полевые и камеральные</t>
  </si>
  <si>
    <t>ИТОГО с районным коэффициентом</t>
  </si>
  <si>
    <t>т.3§5</t>
  </si>
  <si>
    <t>Итого с индексом изменения цен</t>
  </si>
  <si>
    <t xml:space="preserve">Письмо Минрегиона </t>
  </si>
  <si>
    <t>Виды работ</t>
  </si>
  <si>
    <t>Обоснование норм</t>
  </si>
  <si>
    <t xml:space="preserve">Расчет  стоимости     </t>
  </si>
  <si>
    <t>Стоимость, руб.</t>
  </si>
  <si>
    <t>ВСЕГО по смете:</t>
  </si>
  <si>
    <t>С М Е Т А №1</t>
  </si>
  <si>
    <t>МП "АЭС"</t>
  </si>
  <si>
    <t>РФ № 4122- ИП/08</t>
  </si>
  <si>
    <t>от 28.02.2012г.</t>
  </si>
  <si>
    <t>Строительство трансформаторной подстанции 10/0,4 кВ и     ВЛ-0,4 кВ в районе жилых домов №№2-22 по ул.Народная г.Абакана</t>
  </si>
  <si>
    <t>Электроснабжение</t>
  </si>
  <si>
    <t>НДС      18%</t>
  </si>
  <si>
    <t>ВСЕГО по смете с НДС: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</si>
</sst>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8"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10" fontId="3" fillId="0" borderId="1" xfId="0" applyNumberFormat="1" applyFont="1" applyFill="1" applyBorder="1" applyAlignment="1">
      <alignment horizontal="left"/>
    </xf>
    <xf numFmtId="10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left"/>
    </xf>
    <xf numFmtId="0" fontId="3" fillId="0" borderId="6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2" fontId="3" fillId="0" borderId="13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2" xfId="0" applyFont="1" applyFill="1" applyBorder="1" applyAlignment="1">
      <alignment/>
    </xf>
    <xf numFmtId="2" fontId="3" fillId="0" borderId="2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/>
    </xf>
    <xf numFmtId="2" fontId="3" fillId="0" borderId="2" xfId="0" applyNumberFormat="1" applyFont="1" applyFill="1" applyBorder="1" applyAlignment="1">
      <alignment/>
    </xf>
    <xf numFmtId="2" fontId="3" fillId="0" borderId="1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3" fillId="0" borderId="2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2" fontId="3" fillId="0" borderId="7" xfId="0" applyNumberFormat="1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2" fontId="3" fillId="0" borderId="7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2" fontId="3" fillId="0" borderId="0" xfId="0" applyNumberFormat="1" applyFont="1" applyAlignment="1">
      <alignment/>
    </xf>
    <xf numFmtId="2" fontId="3" fillId="0" borderId="1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9" xfId="0" applyNumberFormat="1" applyFont="1" applyFill="1" applyBorder="1" applyAlignment="1">
      <alignment/>
    </xf>
    <xf numFmtId="2" fontId="3" fillId="0" borderId="4" xfId="0" applyNumberFormat="1" applyFont="1" applyFill="1" applyBorder="1" applyAlignment="1">
      <alignment/>
    </xf>
    <xf numFmtId="2" fontId="3" fillId="0" borderId="12" xfId="0" applyNumberFormat="1" applyFont="1" applyFill="1" applyBorder="1" applyAlignment="1">
      <alignment/>
    </xf>
    <xf numFmtId="2" fontId="3" fillId="0" borderId="15" xfId="0" applyNumberFormat="1" applyFont="1" applyFill="1" applyBorder="1" applyAlignment="1">
      <alignment horizontal="right"/>
    </xf>
    <xf numFmtId="2" fontId="3" fillId="0" borderId="15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3" fillId="0" borderId="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1" xfId="0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2" fontId="3" fillId="0" borderId="9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3:AF55"/>
  <sheetViews>
    <sheetView tabSelected="1" zoomScaleSheetLayoutView="100" workbookViewId="0" topLeftCell="A1">
      <selection activeCell="A9" sqref="A9:N10"/>
    </sheetView>
  </sheetViews>
  <sheetFormatPr defaultColWidth="9.140625" defaultRowHeight="12.75"/>
  <cols>
    <col min="1" max="1" width="3.7109375" style="3" customWidth="1"/>
    <col min="2" max="2" width="4.8515625" style="3" customWidth="1"/>
    <col min="3" max="3" width="11.140625" style="3" customWidth="1"/>
    <col min="4" max="4" width="4.8515625" style="3" customWidth="1"/>
    <col min="5" max="5" width="4.57421875" style="3" customWidth="1"/>
    <col min="6" max="6" width="5.57421875" style="3" customWidth="1"/>
    <col min="7" max="7" width="4.7109375" style="3" customWidth="1"/>
    <col min="8" max="8" width="4.8515625" style="3" customWidth="1"/>
    <col min="9" max="9" width="15.28125" style="3" customWidth="1"/>
    <col min="10" max="10" width="9.28125" style="3" customWidth="1"/>
    <col min="11" max="11" width="1.8515625" style="3" customWidth="1"/>
    <col min="12" max="12" width="7.140625" style="3" customWidth="1"/>
    <col min="13" max="13" width="6.421875" style="3" customWidth="1"/>
    <col min="14" max="14" width="10.28125" style="3" customWidth="1"/>
    <col min="15" max="15" width="9.140625" style="3" hidden="1" customWidth="1"/>
    <col min="16" max="16384" width="9.140625" style="3" customWidth="1"/>
  </cols>
  <sheetData>
    <row r="3" spans="1:14" ht="15">
      <c r="A3" s="85"/>
      <c r="B3" s="85"/>
      <c r="C3" s="85"/>
      <c r="D3" s="86"/>
      <c r="E3" s="86"/>
      <c r="F3" s="86"/>
      <c r="G3" s="86"/>
      <c r="I3" s="4"/>
      <c r="J3" s="93"/>
      <c r="K3" s="93"/>
      <c r="L3" s="93"/>
      <c r="M3" s="93"/>
      <c r="N3" s="93"/>
    </row>
    <row r="4" ht="6" customHeight="1"/>
    <row r="5" ht="6" customHeight="1"/>
    <row r="6" spans="1:15" ht="15">
      <c r="A6" s="12"/>
      <c r="B6" s="12"/>
      <c r="C6" s="13"/>
      <c r="D6" s="11"/>
      <c r="E6" s="5"/>
      <c r="F6" s="5"/>
      <c r="G6" s="5"/>
      <c r="H6" s="5"/>
      <c r="I6" s="5"/>
      <c r="J6" s="12"/>
      <c r="K6" s="12"/>
      <c r="L6" s="13"/>
      <c r="M6" s="11"/>
      <c r="N6" s="5"/>
      <c r="O6" s="5"/>
    </row>
    <row r="9" spans="2:14" ht="15">
      <c r="B9" s="1"/>
      <c r="C9" s="10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</row>
    <row r="12" spans="1:14" ht="15">
      <c r="A12" s="94" t="s">
        <v>55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</row>
    <row r="13" spans="1:14" ht="15">
      <c r="A13" s="94" t="s">
        <v>0</v>
      </c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</row>
    <row r="15" spans="1:6" ht="15">
      <c r="A15" s="1" t="s">
        <v>1</v>
      </c>
      <c r="F15" s="1" t="s">
        <v>7</v>
      </c>
    </row>
    <row r="16" spans="1:13" ht="15">
      <c r="A16" s="1" t="s">
        <v>2</v>
      </c>
      <c r="F16" s="83" t="s">
        <v>59</v>
      </c>
      <c r="G16" s="83"/>
      <c r="H16" s="83"/>
      <c r="I16" s="83"/>
      <c r="J16" s="83"/>
      <c r="K16" s="83"/>
      <c r="L16" s="83"/>
      <c r="M16" s="83"/>
    </row>
    <row r="17" spans="6:13" ht="15">
      <c r="F17" s="83"/>
      <c r="G17" s="83"/>
      <c r="H17" s="83"/>
      <c r="I17" s="83"/>
      <c r="J17" s="83"/>
      <c r="K17" s="83"/>
      <c r="L17" s="83"/>
      <c r="M17" s="83"/>
    </row>
    <row r="18" spans="6:13" ht="15">
      <c r="F18" s="84"/>
      <c r="G18" s="84"/>
      <c r="H18" s="84"/>
      <c r="I18" s="84"/>
      <c r="J18" s="84"/>
      <c r="K18" s="84"/>
      <c r="L18" s="84"/>
      <c r="M18" s="84"/>
    </row>
    <row r="19" spans="6:13" ht="7.5" customHeight="1">
      <c r="F19" s="84"/>
      <c r="G19" s="84"/>
      <c r="H19" s="84"/>
      <c r="I19" s="84"/>
      <c r="J19" s="84"/>
      <c r="K19" s="84"/>
      <c r="L19" s="84"/>
      <c r="M19" s="84"/>
    </row>
    <row r="20" spans="6:13" ht="15" hidden="1">
      <c r="F20" s="84"/>
      <c r="G20" s="84"/>
      <c r="H20" s="84"/>
      <c r="I20" s="84"/>
      <c r="J20" s="84"/>
      <c r="K20" s="84"/>
      <c r="L20" s="84"/>
      <c r="M20" s="84"/>
    </row>
    <row r="21" spans="1:6" ht="15.75">
      <c r="A21" s="1" t="s">
        <v>3</v>
      </c>
      <c r="F21" s="2" t="s">
        <v>60</v>
      </c>
    </row>
    <row r="22" spans="1:6" ht="15.75">
      <c r="A22" s="1" t="s">
        <v>4</v>
      </c>
      <c r="F22" s="2"/>
    </row>
    <row r="23" ht="15">
      <c r="A23" s="1" t="s">
        <v>5</v>
      </c>
    </row>
    <row r="24" spans="1:6" ht="15">
      <c r="A24" s="1" t="s">
        <v>8</v>
      </c>
      <c r="F24" s="3" t="s">
        <v>56</v>
      </c>
    </row>
    <row r="25" ht="15">
      <c r="A25" s="1" t="s">
        <v>6</v>
      </c>
    </row>
    <row r="29" spans="1:14" ht="39" customHeight="1">
      <c r="A29" s="14" t="s">
        <v>9</v>
      </c>
      <c r="B29" s="99" t="s">
        <v>50</v>
      </c>
      <c r="C29" s="99"/>
      <c r="D29" s="99"/>
      <c r="E29" s="99"/>
      <c r="F29" s="99"/>
      <c r="G29" s="99"/>
      <c r="H29" s="99"/>
      <c r="I29" s="14" t="s">
        <v>51</v>
      </c>
      <c r="J29" s="99" t="s">
        <v>52</v>
      </c>
      <c r="K29" s="99"/>
      <c r="L29" s="99"/>
      <c r="M29" s="99"/>
      <c r="N29" s="14" t="s">
        <v>53</v>
      </c>
    </row>
    <row r="30" spans="1:14" ht="15">
      <c r="A30" s="15">
        <v>1</v>
      </c>
      <c r="B30" s="16" t="s">
        <v>10</v>
      </c>
      <c r="C30" s="17"/>
      <c r="D30" s="17"/>
      <c r="E30" s="17"/>
      <c r="F30" s="17"/>
      <c r="G30" s="17"/>
      <c r="H30" s="18"/>
      <c r="I30" s="67" t="s">
        <v>11</v>
      </c>
      <c r="J30" s="96" t="s">
        <v>13</v>
      </c>
      <c r="K30" s="97"/>
      <c r="L30" s="97"/>
      <c r="M30" s="98"/>
      <c r="N30" s="56"/>
    </row>
    <row r="31" spans="1:14" ht="15">
      <c r="A31" s="19"/>
      <c r="B31" s="20">
        <v>0.8</v>
      </c>
      <c r="C31" s="21" t="s">
        <v>14</v>
      </c>
      <c r="D31" s="13"/>
      <c r="E31" s="13"/>
      <c r="F31" s="13"/>
      <c r="G31" s="13"/>
      <c r="H31" s="22"/>
      <c r="I31" s="68" t="s">
        <v>12</v>
      </c>
      <c r="J31" s="23">
        <f>B31</f>
        <v>0.8</v>
      </c>
      <c r="K31" s="24" t="s">
        <v>30</v>
      </c>
      <c r="L31" s="25" t="s">
        <v>32</v>
      </c>
      <c r="M31" s="25"/>
      <c r="N31" s="57">
        <f>B31*(1074+362)</f>
        <v>1148.8</v>
      </c>
    </row>
    <row r="32" spans="1:14" ht="15">
      <c r="A32" s="15">
        <v>2</v>
      </c>
      <c r="B32" s="26" t="s">
        <v>15</v>
      </c>
      <c r="C32" s="17"/>
      <c r="D32" s="17"/>
      <c r="E32" s="17"/>
      <c r="F32" s="17"/>
      <c r="G32" s="17"/>
      <c r="H32" s="18"/>
      <c r="I32" s="67" t="s">
        <v>20</v>
      </c>
      <c r="J32" s="90" t="s">
        <v>13</v>
      </c>
      <c r="K32" s="91"/>
      <c r="L32" s="91"/>
      <c r="M32" s="92"/>
      <c r="N32" s="58"/>
    </row>
    <row r="33" spans="1:15" ht="15">
      <c r="A33" s="27"/>
      <c r="B33" s="28" t="s">
        <v>16</v>
      </c>
      <c r="C33" s="30"/>
      <c r="D33" s="30"/>
      <c r="E33" s="30"/>
      <c r="F33" s="30"/>
      <c r="G33" s="30"/>
      <c r="H33" s="31"/>
      <c r="I33" s="69" t="s">
        <v>21</v>
      </c>
      <c r="J33" s="32">
        <f>D34</f>
        <v>2.4</v>
      </c>
      <c r="K33" s="33" t="s">
        <v>30</v>
      </c>
      <c r="L33" s="30" t="s">
        <v>33</v>
      </c>
      <c r="M33" s="31"/>
      <c r="N33" s="58">
        <f>D34*3284*1.55*1.2</f>
        <v>14659.776</v>
      </c>
      <c r="O33" s="54"/>
    </row>
    <row r="34" spans="1:15" ht="15">
      <c r="A34" s="27"/>
      <c r="B34" s="28" t="s">
        <v>17</v>
      </c>
      <c r="C34" s="30"/>
      <c r="D34" s="34">
        <v>2.4</v>
      </c>
      <c r="E34" s="30" t="s">
        <v>18</v>
      </c>
      <c r="F34" s="30"/>
      <c r="G34" s="30"/>
      <c r="H34" s="31"/>
      <c r="I34" s="69" t="s">
        <v>22</v>
      </c>
      <c r="J34" s="28"/>
      <c r="K34" s="30"/>
      <c r="L34" s="30"/>
      <c r="M34" s="31"/>
      <c r="N34" s="58"/>
      <c r="O34" s="54"/>
    </row>
    <row r="35" spans="1:14" ht="15">
      <c r="A35" s="27"/>
      <c r="B35" s="28" t="s">
        <v>19</v>
      </c>
      <c r="C35" s="30"/>
      <c r="D35" s="30"/>
      <c r="E35" s="30"/>
      <c r="F35" s="30"/>
      <c r="G35" s="30"/>
      <c r="H35" s="31"/>
      <c r="I35" s="69" t="s">
        <v>23</v>
      </c>
      <c r="J35" s="87" t="s">
        <v>27</v>
      </c>
      <c r="K35" s="88"/>
      <c r="L35" s="88"/>
      <c r="M35" s="89"/>
      <c r="N35" s="58"/>
    </row>
    <row r="36" spans="1:14" ht="15">
      <c r="A36" s="27"/>
      <c r="B36" s="28"/>
      <c r="C36" s="30"/>
      <c r="D36" s="30"/>
      <c r="E36" s="30"/>
      <c r="F36" s="30"/>
      <c r="G36" s="30"/>
      <c r="H36" s="31"/>
      <c r="I36" s="69" t="s">
        <v>24</v>
      </c>
      <c r="J36" s="32">
        <f>D34</f>
        <v>2.4</v>
      </c>
      <c r="K36" s="33" t="s">
        <v>30</v>
      </c>
      <c r="L36" s="30" t="s">
        <v>34</v>
      </c>
      <c r="M36" s="31"/>
      <c r="N36" s="58">
        <f>D34*1067*1.55*1.75</f>
        <v>6946.17</v>
      </c>
    </row>
    <row r="37" spans="1:14" ht="15">
      <c r="A37" s="27"/>
      <c r="B37" s="28"/>
      <c r="C37" s="30"/>
      <c r="D37" s="30"/>
      <c r="E37" s="30"/>
      <c r="F37" s="30"/>
      <c r="G37" s="30"/>
      <c r="H37" s="31"/>
      <c r="I37" s="69" t="s">
        <v>26</v>
      </c>
      <c r="J37" s="28"/>
      <c r="K37" s="30"/>
      <c r="L37" s="30"/>
      <c r="M37" s="31"/>
      <c r="N37" s="58"/>
    </row>
    <row r="38" spans="1:14" ht="15">
      <c r="A38" s="19"/>
      <c r="B38" s="35"/>
      <c r="C38" s="13"/>
      <c r="D38" s="13"/>
      <c r="E38" s="13"/>
      <c r="F38" s="13"/>
      <c r="G38" s="13"/>
      <c r="H38" s="22"/>
      <c r="I38" s="70" t="s">
        <v>25</v>
      </c>
      <c r="J38" s="35"/>
      <c r="K38" s="13"/>
      <c r="L38" s="13"/>
      <c r="M38" s="22"/>
      <c r="N38" s="53"/>
    </row>
    <row r="39" spans="1:14" ht="15">
      <c r="A39" s="36"/>
      <c r="B39" s="37" t="s">
        <v>28</v>
      </c>
      <c r="C39" s="38"/>
      <c r="D39" s="38"/>
      <c r="E39" s="39">
        <v>0.85</v>
      </c>
      <c r="F39" s="38"/>
      <c r="G39" s="38"/>
      <c r="H39" s="40"/>
      <c r="I39" s="71" t="s">
        <v>29</v>
      </c>
      <c r="J39" s="62">
        <f>N33+N31</f>
        <v>15808.576</v>
      </c>
      <c r="K39" s="41" t="s">
        <v>30</v>
      </c>
      <c r="L39" s="39">
        <f>E39</f>
        <v>0.85</v>
      </c>
      <c r="M39" s="42"/>
      <c r="N39" s="55">
        <f>E39*J39</f>
        <v>13437.289599999998</v>
      </c>
    </row>
    <row r="40" spans="1:14" ht="15">
      <c r="A40" s="36">
        <v>3</v>
      </c>
      <c r="B40" s="43" t="s">
        <v>35</v>
      </c>
      <c r="C40" s="38"/>
      <c r="D40" s="38"/>
      <c r="E40" s="44" t="s">
        <v>36</v>
      </c>
      <c r="F40" s="8">
        <v>1</v>
      </c>
      <c r="G40" s="8"/>
      <c r="H40" s="9"/>
      <c r="I40" s="72" t="s">
        <v>31</v>
      </c>
      <c r="J40" s="63">
        <f>N39</f>
        <v>13437.289599999998</v>
      </c>
      <c r="K40" s="38" t="s">
        <v>30</v>
      </c>
      <c r="L40" s="8">
        <f>F40</f>
        <v>1</v>
      </c>
      <c r="M40" s="9"/>
      <c r="N40" s="55">
        <f>N39*F40</f>
        <v>13437.289599999998</v>
      </c>
    </row>
    <row r="41" spans="1:14" ht="15">
      <c r="A41" s="36">
        <v>4</v>
      </c>
      <c r="B41" s="43" t="s">
        <v>37</v>
      </c>
      <c r="C41" s="38"/>
      <c r="D41" s="38"/>
      <c r="E41" s="41">
        <v>8.75</v>
      </c>
      <c r="F41" s="7" t="s">
        <v>39</v>
      </c>
      <c r="G41" s="7"/>
      <c r="H41" s="6"/>
      <c r="I41" s="72" t="s">
        <v>38</v>
      </c>
      <c r="J41" s="63">
        <f>N40</f>
        <v>13437.289599999998</v>
      </c>
      <c r="K41" s="38" t="s">
        <v>30</v>
      </c>
      <c r="L41" s="8">
        <f>E41/100</f>
        <v>0.0875</v>
      </c>
      <c r="M41" s="9"/>
      <c r="N41" s="55">
        <f>N40*L41</f>
        <v>1175.7628399999999</v>
      </c>
    </row>
    <row r="42" spans="1:14" ht="15">
      <c r="A42" s="36"/>
      <c r="B42" s="37" t="s">
        <v>40</v>
      </c>
      <c r="C42" s="38"/>
      <c r="D42" s="38"/>
      <c r="E42" s="38"/>
      <c r="F42" s="38"/>
      <c r="G42" s="38"/>
      <c r="H42" s="40"/>
      <c r="I42" s="71"/>
      <c r="J42" s="63"/>
      <c r="K42" s="38"/>
      <c r="L42" s="38"/>
      <c r="M42" s="40"/>
      <c r="N42" s="55">
        <f>N40+N41</f>
        <v>14613.052439999998</v>
      </c>
    </row>
    <row r="43" spans="1:14" ht="15">
      <c r="A43" s="15">
        <v>5</v>
      </c>
      <c r="B43" s="26" t="s">
        <v>43</v>
      </c>
      <c r="C43" s="17"/>
      <c r="D43" s="17"/>
      <c r="E43" s="17"/>
      <c r="F43" s="17"/>
      <c r="G43" s="45">
        <v>6</v>
      </c>
      <c r="H43" s="18" t="s">
        <v>39</v>
      </c>
      <c r="I43" s="73" t="s">
        <v>41</v>
      </c>
      <c r="J43" s="49">
        <f>N42</f>
        <v>14613.052439999998</v>
      </c>
      <c r="K43" s="17" t="s">
        <v>30</v>
      </c>
      <c r="L43" s="46">
        <f>G43/100</f>
        <v>0.06</v>
      </c>
      <c r="M43" s="47" t="s">
        <v>44</v>
      </c>
      <c r="N43" s="56">
        <f>N42*L43*2</f>
        <v>1753.5662927999997</v>
      </c>
    </row>
    <row r="44" spans="1:14" ht="15">
      <c r="A44" s="19"/>
      <c r="B44" s="35"/>
      <c r="C44" s="13"/>
      <c r="D44" s="13"/>
      <c r="E44" s="13"/>
      <c r="F44" s="13"/>
      <c r="G44" s="13"/>
      <c r="H44" s="22"/>
      <c r="I44" s="74" t="s">
        <v>42</v>
      </c>
      <c r="J44" s="29"/>
      <c r="K44" s="13"/>
      <c r="L44" s="13"/>
      <c r="M44" s="22"/>
      <c r="N44" s="59"/>
    </row>
    <row r="45" spans="1:14" ht="15">
      <c r="A45" s="48">
        <v>6</v>
      </c>
      <c r="B45" s="43" t="s">
        <v>45</v>
      </c>
      <c r="C45" s="38"/>
      <c r="D45" s="38"/>
      <c r="E45" s="38"/>
      <c r="F45" s="38"/>
      <c r="G45" s="38"/>
      <c r="H45" s="40"/>
      <c r="I45" s="75"/>
      <c r="J45" s="63"/>
      <c r="K45" s="38"/>
      <c r="L45" s="38"/>
      <c r="M45" s="38"/>
      <c r="N45" s="60">
        <f>N42+N36+N43</f>
        <v>23312.788732799996</v>
      </c>
    </row>
    <row r="46" spans="1:14" ht="15">
      <c r="A46" s="48">
        <v>7</v>
      </c>
      <c r="B46" s="50" t="s">
        <v>46</v>
      </c>
      <c r="C46" s="50"/>
      <c r="D46" s="50"/>
      <c r="E46" s="50"/>
      <c r="F46" s="50"/>
      <c r="G46" s="50"/>
      <c r="H46" s="51">
        <v>1.3</v>
      </c>
      <c r="I46" s="64" t="s">
        <v>47</v>
      </c>
      <c r="J46" s="63">
        <f>N45</f>
        <v>23312.788732799996</v>
      </c>
      <c r="K46" s="38" t="s">
        <v>30</v>
      </c>
      <c r="L46" s="38">
        <f>H46</f>
        <v>1.3</v>
      </c>
      <c r="M46" s="40"/>
      <c r="N46" s="60">
        <f>N45*H46</f>
        <v>30306.625352639996</v>
      </c>
    </row>
    <row r="47" spans="1:14" ht="15">
      <c r="A47" s="15">
        <v>8</v>
      </c>
      <c r="B47" s="16" t="s">
        <v>48</v>
      </c>
      <c r="C47" s="17"/>
      <c r="D47" s="17"/>
      <c r="E47" s="17"/>
      <c r="F47" s="17"/>
      <c r="G47" s="52">
        <v>3.42</v>
      </c>
      <c r="H47" s="18"/>
      <c r="I47" s="64" t="s">
        <v>49</v>
      </c>
      <c r="J47" s="49">
        <f>N46</f>
        <v>30306.625352639996</v>
      </c>
      <c r="K47" s="17" t="s">
        <v>30</v>
      </c>
      <c r="L47" s="52">
        <f>G47</f>
        <v>3.42</v>
      </c>
      <c r="M47" s="18"/>
      <c r="N47" s="56">
        <f>N46*G47</f>
        <v>103648.65870602879</v>
      </c>
    </row>
    <row r="48" spans="1:14" ht="15">
      <c r="A48" s="27"/>
      <c r="B48" s="28"/>
      <c r="C48" s="30"/>
      <c r="D48" s="30"/>
      <c r="E48" s="30"/>
      <c r="F48" s="30"/>
      <c r="G48" s="30"/>
      <c r="H48" s="31"/>
      <c r="I48" s="65" t="s">
        <v>57</v>
      </c>
      <c r="J48" s="28"/>
      <c r="K48" s="30"/>
      <c r="L48" s="30"/>
      <c r="M48" s="31"/>
      <c r="N48" s="61"/>
    </row>
    <row r="49" spans="1:32" ht="15">
      <c r="A49" s="19"/>
      <c r="B49" s="35"/>
      <c r="C49" s="13"/>
      <c r="D49" s="13"/>
      <c r="E49" s="13"/>
      <c r="F49" s="13"/>
      <c r="G49" s="13"/>
      <c r="H49" s="22"/>
      <c r="I49" s="66" t="s">
        <v>58</v>
      </c>
      <c r="J49" s="28"/>
      <c r="K49" s="30"/>
      <c r="L49" s="30"/>
      <c r="M49" s="31"/>
      <c r="N49" s="59"/>
      <c r="R49" s="34"/>
      <c r="S49" s="30"/>
      <c r="T49" s="30"/>
      <c r="U49" s="30"/>
      <c r="V49" s="30"/>
      <c r="W49" s="30"/>
      <c r="X49" s="30"/>
      <c r="Y49" s="30"/>
      <c r="Z49" s="30"/>
      <c r="AA49" s="33"/>
      <c r="AB49" s="30"/>
      <c r="AC49" s="30"/>
      <c r="AD49" s="30"/>
      <c r="AE49" s="33"/>
      <c r="AF49" s="5"/>
    </row>
    <row r="50" spans="1:32" ht="15">
      <c r="A50" s="19"/>
      <c r="B50" s="35" t="s">
        <v>54</v>
      </c>
      <c r="C50" s="13"/>
      <c r="D50" s="13"/>
      <c r="E50" s="13"/>
      <c r="F50" s="13"/>
      <c r="G50" s="13"/>
      <c r="H50" s="22"/>
      <c r="I50" s="35"/>
      <c r="J50" s="37"/>
      <c r="K50" s="38"/>
      <c r="L50" s="38"/>
      <c r="M50" s="40"/>
      <c r="N50" s="53">
        <f>SUM(N47)</f>
        <v>103648.65870602879</v>
      </c>
      <c r="R50" s="34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3"/>
      <c r="AF50" s="5"/>
    </row>
    <row r="51" spans="1:14" ht="15">
      <c r="A51" s="48">
        <v>10</v>
      </c>
      <c r="B51" s="37" t="s">
        <v>61</v>
      </c>
      <c r="C51" s="38"/>
      <c r="D51" s="78"/>
      <c r="E51" s="78"/>
      <c r="F51" s="78"/>
      <c r="G51" s="78"/>
      <c r="H51" s="79"/>
      <c r="I51" s="76"/>
      <c r="J51" s="80">
        <f>N50</f>
        <v>103648.65870602879</v>
      </c>
      <c r="K51" s="78" t="s">
        <v>30</v>
      </c>
      <c r="L51" s="78">
        <v>0.18</v>
      </c>
      <c r="M51" s="79"/>
      <c r="N51" s="81">
        <f>J51*L51</f>
        <v>18656.75856708518</v>
      </c>
    </row>
    <row r="52" spans="1:14" ht="15">
      <c r="A52" s="48">
        <v>11</v>
      </c>
      <c r="B52" s="37" t="s">
        <v>62</v>
      </c>
      <c r="C52" s="38"/>
      <c r="D52" s="38"/>
      <c r="E52" s="78"/>
      <c r="F52" s="78"/>
      <c r="G52" s="78"/>
      <c r="H52" s="79"/>
      <c r="I52" s="76"/>
      <c r="J52" s="77"/>
      <c r="K52" s="78"/>
      <c r="L52" s="78"/>
      <c r="M52" s="79"/>
      <c r="N52" s="82">
        <f>N50+N51</f>
        <v>122305.41727311397</v>
      </c>
    </row>
    <row r="53" spans="10:13" ht="15">
      <c r="J53" s="5"/>
      <c r="K53" s="5"/>
      <c r="L53" s="5"/>
      <c r="M53" s="5"/>
    </row>
    <row r="54" spans="10:13" ht="15">
      <c r="J54" s="5"/>
      <c r="K54" s="5"/>
      <c r="L54" s="5"/>
      <c r="M54" s="5"/>
    </row>
    <row r="55" spans="10:13" ht="15">
      <c r="J55" s="5"/>
      <c r="K55" s="5"/>
      <c r="L55" s="5"/>
      <c r="M55" s="5"/>
    </row>
  </sheetData>
  <mergeCells count="11">
    <mergeCell ref="J29:M29"/>
    <mergeCell ref="F16:M20"/>
    <mergeCell ref="A3:G3"/>
    <mergeCell ref="J35:M35"/>
    <mergeCell ref="J32:M32"/>
    <mergeCell ref="J3:N3"/>
    <mergeCell ref="A12:N12"/>
    <mergeCell ref="A13:N13"/>
    <mergeCell ref="D9:N9"/>
    <mergeCell ref="J30:M30"/>
    <mergeCell ref="B29:H29"/>
  </mergeCells>
  <printOptions/>
  <pageMargins left="0.7874015748031497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2012-04-11T04:02:53Z</cp:lastPrinted>
  <dcterms:created xsi:type="dcterms:W3CDTF">1996-10-08T23:32:33Z</dcterms:created>
  <dcterms:modified xsi:type="dcterms:W3CDTF">2012-04-13T00:51:44Z</dcterms:modified>
  <cp:category/>
  <cp:version/>
  <cp:contentType/>
  <cp:contentStatus/>
</cp:coreProperties>
</file>