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12210" yWindow="-30" windowWidth="14625" windowHeight="16440"/>
  </bookViews>
  <sheets>
    <sheet name="стр.1" sheetId="4" r:id="rId1"/>
  </sheets>
  <definedNames>
    <definedName name="_xlnm._FilterDatabase" localSheetId="0" hidden="1">стр.1!$A$17:$X$161</definedName>
  </definedNames>
  <calcPr calcId="125725"/>
</workbook>
</file>

<file path=xl/calcChain.xml><?xml version="1.0" encoding="utf-8"?>
<calcChain xmlns="http://schemas.openxmlformats.org/spreadsheetml/2006/main">
  <c r="J23" i="4"/>
  <c r="H23" s="1"/>
  <c r="H22" s="1"/>
  <c r="H21" s="1"/>
  <c r="R151"/>
  <c r="S151" s="1"/>
  <c r="Q151"/>
  <c r="R132"/>
  <c r="S132" s="1"/>
  <c r="Q132"/>
  <c r="R80"/>
  <c r="S80" s="1"/>
  <c r="Q80"/>
  <c r="J143"/>
  <c r="H143"/>
  <c r="S131"/>
  <c r="R131"/>
  <c r="Q131"/>
  <c r="R100"/>
  <c r="S100" s="1"/>
  <c r="Q100"/>
  <c r="R76"/>
  <c r="S76" s="1"/>
  <c r="Q76"/>
  <c r="R44"/>
  <c r="S44" s="1"/>
  <c r="Q44"/>
  <c r="S35"/>
  <c r="R35"/>
  <c r="Q35"/>
  <c r="H132"/>
  <c r="H80"/>
  <c r="H76" s="1"/>
  <c r="H43" s="1"/>
  <c r="H42" s="1"/>
  <c r="H151"/>
  <c r="H147"/>
  <c r="H145"/>
  <c r="H137"/>
  <c r="H131"/>
  <c r="H100"/>
  <c r="H98"/>
  <c r="H94"/>
  <c r="H92"/>
  <c r="H66"/>
  <c r="H44"/>
  <c r="H35"/>
  <c r="Q23" l="1"/>
  <c r="R23"/>
  <c r="S23" s="1"/>
  <c r="H130"/>
  <c r="H20"/>
  <c r="H19" s="1"/>
  <c r="H18" l="1"/>
  <c r="J137" l="1"/>
  <c r="J22" l="1"/>
  <c r="J35"/>
  <c r="J66"/>
  <c r="J147"/>
  <c r="J145"/>
  <c r="J151"/>
  <c r="J132"/>
  <c r="J80"/>
  <c r="O151"/>
  <c r="O147"/>
  <c r="O145"/>
  <c r="O143" s="1"/>
  <c r="O141"/>
  <c r="O140" s="1"/>
  <c r="O139" s="1"/>
  <c r="O137" s="1"/>
  <c r="O130" s="1"/>
  <c r="O131"/>
  <c r="O100"/>
  <c r="O76"/>
  <c r="O66"/>
  <c r="O43" s="1"/>
  <c r="O42" s="1"/>
  <c r="O44"/>
  <c r="O37"/>
  <c r="O36"/>
  <c r="O35" s="1"/>
  <c r="O23"/>
  <c r="O22"/>
  <c r="F151"/>
  <c r="F147"/>
  <c r="F145"/>
  <c r="F143"/>
  <c r="F137"/>
  <c r="F131"/>
  <c r="F130" s="1"/>
  <c r="F100"/>
  <c r="F76"/>
  <c r="F66"/>
  <c r="Q66" s="1"/>
  <c r="F44"/>
  <c r="F35"/>
  <c r="F22"/>
  <c r="F21" s="1"/>
  <c r="G147"/>
  <c r="G130"/>
  <c r="G151"/>
  <c r="G145"/>
  <c r="G143" s="1"/>
  <c r="G140"/>
  <c r="G139" s="1"/>
  <c r="G137" s="1"/>
  <c r="G131"/>
  <c r="G100"/>
  <c r="G76"/>
  <c r="G66"/>
  <c r="R66" s="1"/>
  <c r="S66" s="1"/>
  <c r="G22"/>
  <c r="G21" s="1"/>
  <c r="D76"/>
  <c r="D44"/>
  <c r="D151"/>
  <c r="D147"/>
  <c r="D131"/>
  <c r="D130" s="1"/>
  <c r="D100"/>
  <c r="G44"/>
  <c r="D66"/>
  <c r="Q22" l="1"/>
  <c r="R22"/>
  <c r="S22" s="1"/>
  <c r="F43"/>
  <c r="F20" s="1"/>
  <c r="F19" s="1"/>
  <c r="F18" s="1"/>
  <c r="J21"/>
  <c r="O21"/>
  <c r="O20" s="1"/>
  <c r="O19" s="1"/>
  <c r="O18" s="1"/>
  <c r="G43"/>
  <c r="R43" s="1"/>
  <c r="S43" s="1"/>
  <c r="D43"/>
  <c r="D20" s="1"/>
  <c r="D21"/>
  <c r="D22"/>
  <c r="D35"/>
  <c r="D137"/>
  <c r="D143"/>
  <c r="D145"/>
  <c r="F42" l="1"/>
  <c r="Q42" s="1"/>
  <c r="Q43"/>
  <c r="G20"/>
  <c r="G19" s="1"/>
  <c r="G18" s="1"/>
  <c r="D42"/>
  <c r="D19"/>
  <c r="D18" s="1"/>
  <c r="G141" l="1"/>
  <c r="G42"/>
  <c r="R42" s="1"/>
  <c r="S42" s="1"/>
  <c r="G37"/>
  <c r="G36"/>
  <c r="G35" s="1"/>
  <c r="G23"/>
  <c r="J98" l="1"/>
  <c r="J94"/>
  <c r="J131" l="1"/>
  <c r="J130" s="1"/>
  <c r="J44"/>
  <c r="Q137"/>
  <c r="R137"/>
  <c r="S137" s="1"/>
  <c r="J100"/>
  <c r="R21"/>
  <c r="Q130" l="1"/>
  <c r="R130"/>
  <c r="S130" s="1"/>
  <c r="Q95" l="1"/>
  <c r="Q96"/>
  <c r="Q21"/>
  <c r="J92" l="1"/>
  <c r="J76" s="1"/>
  <c r="J43" s="1"/>
  <c r="J42" s="1"/>
  <c r="J20" s="1"/>
  <c r="J19" s="1"/>
  <c r="J18" s="1"/>
  <c r="Q18" s="1"/>
  <c r="Q98" l="1"/>
  <c r="R18" l="1"/>
  <c r="S18" s="1"/>
  <c r="S21" l="1"/>
  <c r="R20" l="1"/>
  <c r="S20" l="1"/>
  <c r="Q20"/>
  <c r="R19" l="1"/>
  <c r="Q19" l="1"/>
  <c r="S19"/>
</calcChain>
</file>

<file path=xl/sharedStrings.xml><?xml version="1.0" encoding="utf-8"?>
<sst xmlns="http://schemas.openxmlformats.org/spreadsheetml/2006/main" count="2501" uniqueCount="307">
  <si>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</si>
  <si>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</si>
  <si>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</si>
  <si>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</si>
  <si>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</si>
  <si>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</si>
  <si>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</si>
  <si>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</si>
  <si>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</si>
  <si>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</si>
  <si>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</si>
  <si>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</si>
  <si>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</si>
  <si>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</si>
  <si>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</si>
  <si>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</si>
  <si>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</si>
  <si>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</si>
  <si>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</si>
  <si>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</si>
  <si>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</si>
  <si>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</si>
  <si>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Приложение N 10
к приказу Минэнерго России
от 25.04.2018 N 320</t>
  </si>
  <si>
    <t>года</t>
  </si>
  <si>
    <t>Номер группы инвести-
ционных проектов</t>
  </si>
  <si>
    <t>Оценка полной стоимости инвестиционного проекта в прогнозных ценах соответствующих
лет, млн. рублей
(с НДС)</t>
  </si>
  <si>
    <t>Остаток финансирования капитальных вложений на конец отчетного периода в прогнозных ценах соответствующих
лет, млн. рублей
(с НДС)</t>
  </si>
  <si>
    <t>Республика Хакасия</t>
  </si>
  <si>
    <t>нд</t>
  </si>
  <si>
    <t>1.2.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</si>
  <si>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</si>
  <si>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</si>
  <si>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</si>
  <si>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 ВЛ-0,4 кВ и строительство новых ВЛ-0,4 кВ (СИП) всего, в том числе:</t>
  </si>
  <si>
    <t>Прочие инвестиционные проекты, всего, в том числе:</t>
  </si>
  <si>
    <t>Г</t>
  </si>
  <si>
    <t>Реконструкция КЛ-0,4 кВ всего, в том числе:</t>
  </si>
  <si>
    <t>Реконструкция трансформаторных и иных подстанций, всего, в том числе:</t>
  </si>
  <si>
    <t>Реконструкция КЛ-10 кВ (прокладка новых КЛ-10 кВ в замен существующих) всего, в том числе:</t>
  </si>
  <si>
    <t>I</t>
  </si>
  <si>
    <t>2025</t>
  </si>
  <si>
    <t>Финансирование капитальных вложений года 2025, млн. рублей (с НДС)</t>
  </si>
  <si>
    <t>ВСЕГО по инвестиционной программе,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</si>
  <si>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</si>
  <si>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 всего, в том числе:</t>
  </si>
  <si>
    <t>1.2.1.1.</t>
  </si>
  <si>
    <t>Увеличение пропускной способности ТП (КТП)-10/0,4 кВ</t>
  </si>
  <si>
    <t>О_2025-1</t>
  </si>
  <si>
    <t>O_2026-1</t>
  </si>
  <si>
    <t>Замена МТП и старых КТП на новые КТП-568 (400), КТП-456 (630), КТП-498 (630)</t>
  </si>
  <si>
    <t>O_2026-2</t>
  </si>
  <si>
    <t>Замена МТП и старых КТП на новые КТП-454(630), КТП-434 (630)</t>
  </si>
  <si>
    <t>О_2027-1</t>
  </si>
  <si>
    <t>Замена МТП и старых КТП на новые КТП-689 (2*400), КТП-31 (400), КТП-525 (400)</t>
  </si>
  <si>
    <t>O_2028-1</t>
  </si>
  <si>
    <t>O_2028-2</t>
  </si>
  <si>
    <t>ТП-193</t>
  </si>
  <si>
    <t>O_2028-3</t>
  </si>
  <si>
    <t>ТП-113</t>
  </si>
  <si>
    <t>O_2028-4</t>
  </si>
  <si>
    <t>O_2029-1</t>
  </si>
  <si>
    <t>Замена МТП и старых КТП на новые КТП-503 (160), КТП-30 (630), КТП-237 (400), ТП-63 (1х630)</t>
  </si>
  <si>
    <t>O_2029-2</t>
  </si>
  <si>
    <t>Замена ячеек с ЛР на ячейки с ВН в ТП-232 яч.3, ТП-253 яч.5, ТП-23 яч.2, ТП-427 яч.1, ТП-8 яч.4, ТП-384 яч.4, ТП-375 яч.3, ТП-69 яч.4, ТП-196 яч.2, ТП-412 яч.3.4</t>
  </si>
  <si>
    <t>O_2029-3</t>
  </si>
  <si>
    <t>Реконструкция ТП-114</t>
  </si>
  <si>
    <t>O_2029-4</t>
  </si>
  <si>
    <t>1.2.1.2.</t>
  </si>
  <si>
    <t>Модернизация, техническое перевооружение трансформаторных и иных подстанций, распределительных пунктов, вего в том числе:</t>
  </si>
  <si>
    <t>Устройство защиты ТП, РП от феррорезонанса</t>
  </si>
  <si>
    <t>О_2025-2</t>
  </si>
  <si>
    <t xml:space="preserve">Замена силовых трансформаторов ТМ на ТМГ (ТП-11 (2х250 кВА, ТП-172 (2х400 кВА), ТП-277 (2х250 кВА), ТП-95 (2х400 кВА)) </t>
  </si>
  <si>
    <t>О_2025-3</t>
  </si>
  <si>
    <t xml:space="preserve">Замена силовых трансформаторов ТМ на ТМГ (ТП-131 (2х400 кВА, ТП-341 (2х250 кВА), ТП-353 (2х250 кВА, ТП-178 (2х400 кВА)) </t>
  </si>
  <si>
    <t>O_2026-3</t>
  </si>
  <si>
    <t xml:space="preserve">Замена силовых трансформаторов ТМ на ТМГ (ТП-381 (2х630 кВА, ТП-202 (2х400 кВА), ТП-377 (2х400 кВА, ТП-128 (2х400 кВА)) </t>
  </si>
  <si>
    <t>О_2027-2</t>
  </si>
  <si>
    <t>Замена силовых трансформаторов ТМ на ТМГ (ТП-124 (2х400 кВА), ТП-205(1х400 кВА), ТП-204 (1х400 кВА), ТП- 179 (2х400кВА), ТП-216 (2х400 кВА)</t>
  </si>
  <si>
    <t>O_2028-5</t>
  </si>
  <si>
    <t>Замена силовых трансформаторов ТМ на ТМГ (ТП-126 (2х160 кВА), ТП-155(1х400 кВА), ТП-160 (2х400 кВА), ТП- 49 (1х630кВА), ТП-290 (2х400 кВА)</t>
  </si>
  <si>
    <t>O_2029-5</t>
  </si>
  <si>
    <t>1.2.2.</t>
  </si>
  <si>
    <t>1.2.2.1.</t>
  </si>
  <si>
    <t>КЛ-10 кВ РП-3 яч.7 - ТП-233</t>
  </si>
  <si>
    <t>О_2025-4</t>
  </si>
  <si>
    <t>КЛ-10 кВ  ф.ТП-196 - ТП-335</t>
  </si>
  <si>
    <t>О_2025-5</t>
  </si>
  <si>
    <t>КЛ-10 кВ ф.58/3 - 196/2</t>
  </si>
  <si>
    <t>О_2025-6</t>
  </si>
  <si>
    <t xml:space="preserve">КЛ-0,4 кВ от ТП-93 ф.21 до ВРУ-0,4 кВ жилого дома по ул. Пушкина,113 </t>
  </si>
  <si>
    <t>О_2025-7</t>
  </si>
  <si>
    <t>КЛ-0,4 кВ от ТП-93 ф.8, ф.10 до ВРУ-0,4 кВ жиилого дома по ул. Пушкина,113А</t>
  </si>
  <si>
    <t>О_2025-8</t>
  </si>
  <si>
    <t xml:space="preserve">КЛ-0,4 кВ ТП-201 ф.7, ф.12- ВРУ-0,4 кВ МБОУ ДОД "Центр детского творчества" ул. Вяткина,8 </t>
  </si>
  <si>
    <t>О_2025-9</t>
  </si>
  <si>
    <t xml:space="preserve">КЛ-0,4 кВ ТП-201 ф.8 - ВРУ-0,4 кВ детский сад "Березка" ул.Пушкина, 56. </t>
  </si>
  <si>
    <t>О_2025-10</t>
  </si>
  <si>
    <t>ВЛ-10 кВ ф.23/35 – ТП-210/8</t>
  </si>
  <si>
    <t>О_2025-11</t>
  </si>
  <si>
    <t xml:space="preserve">ВЛ-10 кВ ф. 28/15 – РП-7/14 </t>
  </si>
  <si>
    <t>О_2025-12</t>
  </si>
  <si>
    <t>ВЛ-0,4 кВ ТП-601 ф.2</t>
  </si>
  <si>
    <t>О_2025-13</t>
  </si>
  <si>
    <t>ВЛ-0,4 кВ СНТ "Койбал"</t>
  </si>
  <si>
    <t>О_2025-14</t>
  </si>
  <si>
    <t>ВЛ-0,4 кВ ТП-464 ф.2</t>
  </si>
  <si>
    <t>О_2025-15</t>
  </si>
  <si>
    <t>Реконструкция ВЛ-0,4 кВ-  устранение низкого напряжения</t>
  </si>
  <si>
    <t>О_2025-16</t>
  </si>
  <si>
    <t>КЛ-10 кВ от ТП-249/1- РП-6/13</t>
  </si>
  <si>
    <t>O_2026-4</t>
  </si>
  <si>
    <t>КЛ-10 кВ ТП-249- ТП-164</t>
  </si>
  <si>
    <t>O_2026-5</t>
  </si>
  <si>
    <t>КЛ-10 кВ от ТП- 164 до ТП-250</t>
  </si>
  <si>
    <t>O_2026-6</t>
  </si>
  <si>
    <t>КЛ-10 кВ ф.133-оп. № 1ВЛ-10 кВ ф.133-114</t>
  </si>
  <si>
    <t>O_2026-7</t>
  </si>
  <si>
    <t>КЛ-10 кВ ф.114- оп. № 10 ВЛ-10 кВ ф.133-114</t>
  </si>
  <si>
    <t>O_2026-8</t>
  </si>
  <si>
    <t>КЛ-0,4 кВ от ТП-250 ф.5 до ВРУ-0,4 кВ жилого дома по ул.Пушкина 97</t>
  </si>
  <si>
    <t>O_2026-9</t>
  </si>
  <si>
    <t>КЛ-0,4 кВ от ТП-250 ф.13 на жилой дом ул.Т.Шевченко 57</t>
  </si>
  <si>
    <t>O_2026-10</t>
  </si>
  <si>
    <t xml:space="preserve">ВЛ-10 кВ ф.22/49 – РП-1/5 </t>
  </si>
  <si>
    <t>O_2026-11</t>
  </si>
  <si>
    <t xml:space="preserve">ВЛ-10 кВ ф. 22/13 – РП-1/4 </t>
  </si>
  <si>
    <t>O_2026-12</t>
  </si>
  <si>
    <t>ВЛ-10 кВ ф.133 – 114</t>
  </si>
  <si>
    <t>O_2026-13</t>
  </si>
  <si>
    <t>Реконструкция ВЛ-0,4 кВ СНТ "Койбал"</t>
  </si>
  <si>
    <t>O_2026-14</t>
  </si>
  <si>
    <t>O_2026-15</t>
  </si>
  <si>
    <t>КЛ-10 кВ от РП-6/11 - Тяговой подстанции №3/9</t>
  </si>
  <si>
    <t>О_2027-3</t>
  </si>
  <si>
    <t>КЛ-10 кВ от РП-6/6 - Тяговой подстанции №3/1</t>
  </si>
  <si>
    <t>О_2027-4</t>
  </si>
  <si>
    <t>КЛ-0,4 кВ от ТП-65 до жилого дома по ул.Кирова, 102</t>
  </si>
  <si>
    <t>О_2027-5</t>
  </si>
  <si>
    <t>КЛ-0,4 кВ от ТП-65 ф.10 до ВРУ-0,4 кВ жилого дома по ул.Вяткина 47</t>
  </si>
  <si>
    <t>О_2027-6</t>
  </si>
  <si>
    <t>КЛ-0,4 кВ от ТП-65 ф.13 до ВРУ-0,4 кВ  жилого дома по ул. Вяткина, 49</t>
  </si>
  <si>
    <t>О_2027-7</t>
  </si>
  <si>
    <t>КЛ-0,4 кВ от ТП-497 ф.11 до ВРУ-0,4 кВ здания школы № 27</t>
  </si>
  <si>
    <t>О_2027-8</t>
  </si>
  <si>
    <t>ВЛ-10 кВ ф. 24/25 – РП-7/5</t>
  </si>
  <si>
    <t>О_2027-9</t>
  </si>
  <si>
    <t>ВЛ-10 кВ ф. 24/6 – РП-7/4</t>
  </si>
  <si>
    <t>О_2027-10</t>
  </si>
  <si>
    <t>ВЛ-0,4 кВ ТП-207 ф.1</t>
  </si>
  <si>
    <t>О_2027-11</t>
  </si>
  <si>
    <t>О_2027-12</t>
  </si>
  <si>
    <t xml:space="preserve">КЛ-10 кВ РП-3 яч.13 – ТП-130                  </t>
  </si>
  <si>
    <t>O_2028-6</t>
  </si>
  <si>
    <t>O_2028-7</t>
  </si>
  <si>
    <t xml:space="preserve">КЛ-10 кВ от РП-3/8 до ТП-205                  </t>
  </si>
  <si>
    <t>O_2028-8</t>
  </si>
  <si>
    <t xml:space="preserve">КЛ-10 кВ РП-3 – ТП-17                              </t>
  </si>
  <si>
    <t>O_2028-9</t>
  </si>
  <si>
    <t xml:space="preserve">КЛ-10 кВ РП-3/20- тяговой подстанции № 2/10       </t>
  </si>
  <si>
    <t>O_2028-10</t>
  </si>
  <si>
    <t xml:space="preserve">КЛ-10 кВ ТП-365- ТП-130                                     </t>
  </si>
  <si>
    <t>O_2028-11</t>
  </si>
  <si>
    <t>КЛ-0,4 кВ от ТП-130 до ул. Пушкина, 199</t>
  </si>
  <si>
    <t>O_2028-12</t>
  </si>
  <si>
    <t>КЛ-0,4 кВ ТП-130 ф.8, ф.9 до жилого дома по ул. Пушкина, 199Б</t>
  </si>
  <si>
    <t>O_2028-13</t>
  </si>
  <si>
    <t>КЛ-0,4 кВ от ТП-130 ф.3 до ВРУ-0,4 кВ жилого дома по ул. Пушкина, 199А</t>
  </si>
  <si>
    <t>O_2028-14</t>
  </si>
  <si>
    <t xml:space="preserve">КЛ-0,4 кВ от ТП-130 жилой дом ул. Пушкина, 195 </t>
  </si>
  <si>
    <t>O_2028-15</t>
  </si>
  <si>
    <t>КЛ-0,4 кВ от ТП-130 до жилого дома по ул. Пушкина, 193</t>
  </si>
  <si>
    <t>O_2028-16</t>
  </si>
  <si>
    <t>КЛ-0,4 кВ от ТП-130 ф.20 до ВРУ-0,4 кВ жилого дома по ул. Л.Комсомола, 3</t>
  </si>
  <si>
    <t>O_2028-17</t>
  </si>
  <si>
    <t>ВЛ-10 кВ ф.27/9 - ЦРП-291/11</t>
  </si>
  <si>
    <t>O_2028-18</t>
  </si>
  <si>
    <t>ВЛ-0,4 кВ РТП-20 ф.13</t>
  </si>
  <si>
    <t>O_2028-19</t>
  </si>
  <si>
    <t>ВЛ-0,4 кВ ТП-30 ф.2</t>
  </si>
  <si>
    <t>O_2028-20</t>
  </si>
  <si>
    <t>ВЛ-0,4 кВ ТП-31 ф.1</t>
  </si>
  <si>
    <t>O_2028-21</t>
  </si>
  <si>
    <t>ВЛ-0,4 кВ ТП-31 ф.2</t>
  </si>
  <si>
    <t>O_2028-22</t>
  </si>
  <si>
    <t>ВЛ-0,4 кВ ТП-79 ф.3</t>
  </si>
  <si>
    <t>O_2028-23</t>
  </si>
  <si>
    <t>Реконструкция ВЛ-0,4 кВ Устранение низкого напряжения</t>
  </si>
  <si>
    <t>O_2028-24</t>
  </si>
  <si>
    <t xml:space="preserve">КЛ-10 кВ от ТП-125 до ТП-117 </t>
  </si>
  <si>
    <t>O_2029-6</t>
  </si>
  <si>
    <t xml:space="preserve">КЛ-10 кВ от ТП-203/2 до ТП-125/1 </t>
  </si>
  <si>
    <t>O_2029-7</t>
  </si>
  <si>
    <t xml:space="preserve">КЛ-10 кВ от ТП-125 до ТП-24 </t>
  </si>
  <si>
    <t>O_2029-8</t>
  </si>
  <si>
    <t xml:space="preserve">КЛ-10 кВ от ТП-24 до ТП-134 </t>
  </si>
  <si>
    <t>O_2029-9</t>
  </si>
  <si>
    <t xml:space="preserve">КЛ-0,4 кВ ТП-24 – ТП-382 </t>
  </si>
  <si>
    <t>O_2029-10</t>
  </si>
  <si>
    <t>КЛ-10 кВ ТП-155 – ТП-124/5</t>
  </si>
  <si>
    <t>O_2029-11</t>
  </si>
  <si>
    <t xml:space="preserve">КЛ-0,4 кВ от ТП-125 до жилого дома ул. К.Маркса, 5 </t>
  </si>
  <si>
    <t>O_2029-12</t>
  </si>
  <si>
    <t>ТП-125 ф.1,12-К.Маркса 13</t>
  </si>
  <si>
    <t>O_2029-13</t>
  </si>
  <si>
    <t>ТП-134 ф.2-Ярыгина 8</t>
  </si>
  <si>
    <t>O_2029-14</t>
  </si>
  <si>
    <t>ТП-134 ф.5,8-Ярыгина 20</t>
  </si>
  <si>
    <t>O_2029-15</t>
  </si>
  <si>
    <t xml:space="preserve">ТП-134 ф.9-Советская 49 </t>
  </si>
  <si>
    <t>O_2029-16</t>
  </si>
  <si>
    <t>ТП-134 ф.6-Советская 47</t>
  </si>
  <si>
    <t>O_2029-17</t>
  </si>
  <si>
    <t>ТП-134 ф.1-Хакасская 80</t>
  </si>
  <si>
    <t>O_2029-18</t>
  </si>
  <si>
    <t>ТП-155ф.4,7-Пушкина 30А(Школа)</t>
  </si>
  <si>
    <t>O_2029-19</t>
  </si>
  <si>
    <t>ТП-47ф.2,9-Т.Шевченко 86А(детский сад)</t>
  </si>
  <si>
    <t>O_2029-20</t>
  </si>
  <si>
    <t xml:space="preserve">ТП-47ф.3-Т.Шевченко 88 </t>
  </si>
  <si>
    <t>O_2029-21</t>
  </si>
  <si>
    <t xml:space="preserve">ТП-47ф.4-Т.Шевченко 84 </t>
  </si>
  <si>
    <t>O_2029-22</t>
  </si>
  <si>
    <t>ТП-47ф.6-Т.Шевченко 84Б</t>
  </si>
  <si>
    <t>O_2029-23</t>
  </si>
  <si>
    <t xml:space="preserve">ВЛ-10 кВ ф. 4-608 </t>
  </si>
  <si>
    <t>O_2029-24</t>
  </si>
  <si>
    <t xml:space="preserve">ВЛ-0,4кВ ТП-504 ф.4 </t>
  </si>
  <si>
    <t>O_2029-25</t>
  </si>
  <si>
    <t>ВЛ-0,4кВ ТП-506 ф.5</t>
  </si>
  <si>
    <t>O_2029-26</t>
  </si>
  <si>
    <t xml:space="preserve">ВЛ-0,4кВ ТП-507 ф.3 </t>
  </si>
  <si>
    <t>O_2029-27</t>
  </si>
  <si>
    <t xml:space="preserve">ВЛ-0,4кВ ТП-507 ф.1 </t>
  </si>
  <si>
    <t>O_2029-28</t>
  </si>
  <si>
    <t xml:space="preserve">ВЛ-0,4кВ ТП-541 ф.2 </t>
  </si>
  <si>
    <t>O_2029-29</t>
  </si>
  <si>
    <t xml:space="preserve">ВЛ-0,4кВ ТП-544 ф.4 </t>
  </si>
  <si>
    <t>O_2029-30</t>
  </si>
  <si>
    <t xml:space="preserve">ВЛ-0,4кВ ТП-552 ф.1 </t>
  </si>
  <si>
    <t>O_2029-31</t>
  </si>
  <si>
    <t xml:space="preserve">ВЛ-0,4кВ ТП-564 ф.4 </t>
  </si>
  <si>
    <t>O_2029-32</t>
  </si>
  <si>
    <t xml:space="preserve">Реконструкция ВЛ-0,4 кВ Устранение низкого напряжения </t>
  </si>
  <si>
    <t>O_2029-33</t>
  </si>
  <si>
    <t>1.2.3.</t>
  </si>
  <si>
    <t>Развитие и модернизация учета электрической энергии (мощности), всего, в том числе:</t>
  </si>
  <si>
    <t>1.2.3.1.</t>
  </si>
  <si>
    <t>Установкаа приборов учета, класс напряжения 0,22(0,4) кВ, всего, в том числе</t>
  </si>
  <si>
    <t>Монтаж (реконструкция) интеллектуальных  приборов учета (СКУЭ, СТУЭ)</t>
  </si>
  <si>
    <t>О_2025-17</t>
  </si>
  <si>
    <t>O_2026-16</t>
  </si>
  <si>
    <t>О_2027-13</t>
  </si>
  <si>
    <t>O_2028-25</t>
  </si>
  <si>
    <t>O_2029-34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</si>
  <si>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</si>
  <si>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</si>
  <si>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Установка  оборудования  удаленного сбора данных с приборов учета электроэнергии  на ТП-10/0,4 кВ</t>
  </si>
  <si>
    <t>О_2025-18</t>
  </si>
  <si>
    <t>O_2026-17</t>
  </si>
  <si>
    <t>О_2027-14</t>
  </si>
  <si>
    <t>O_2028-26</t>
  </si>
  <si>
    <t>O_2029-35</t>
  </si>
  <si>
    <t>1.2.3.6.</t>
  </si>
  <si>
    <t>Включение приборов учета в систему сбора и передачи данных, класс напряжения 6 (10) кВ, всего, в том числе:</t>
  </si>
  <si>
    <t>Реконструкция АИИСКУЭ ОРЭ (оптового рынка электроэнергии и мощности)</t>
  </si>
  <si>
    <t>О_2025-19</t>
  </si>
  <si>
    <t>1.2.4.2</t>
  </si>
  <si>
    <t>Модернизация, техническое перевооружение прочих объектов основных средств, вего в том числе:</t>
  </si>
  <si>
    <t>Реконструкция  системы телемеханики  ПС "Полярная" 110/10 кВ, РТП-28</t>
  </si>
  <si>
    <t>O_2026-18</t>
  </si>
  <si>
    <t>1.4.</t>
  </si>
  <si>
    <t>Прочее новое строительство объектов электросетевого хозяйства, всего, в том числе:</t>
  </si>
  <si>
    <t>Установка реклоузера на ВЛ-10 кВ (ф.28/15)</t>
  </si>
  <si>
    <t>O_2026-19</t>
  </si>
  <si>
    <t>Установка реклоузера на ВЛ-10 кВ (ф.27/09, ф.01/11)</t>
  </si>
  <si>
    <t>O_2028-27</t>
  </si>
  <si>
    <t>Установка реклоузера на ВЛ-10 кВ (ф.206-236; ф.97/15)</t>
  </si>
  <si>
    <t>O_2029-36</t>
  </si>
  <si>
    <t>1.6.</t>
  </si>
  <si>
    <t>Реконструкция освещения территории ПС-110 кВ "Полярная", охранная сигнализация</t>
  </si>
  <si>
    <t>О_2025-20</t>
  </si>
  <si>
    <t>О_2025-21</t>
  </si>
  <si>
    <t>ПИР (2025 г-2026 г.)</t>
  </si>
  <si>
    <t>О_2025-22</t>
  </si>
  <si>
    <t>Приобретение автотранспорта</t>
  </si>
  <si>
    <t>O_2026-20</t>
  </si>
  <si>
    <t>O_2026-21</t>
  </si>
  <si>
    <t>ПИР (2026 -2027г.)</t>
  </si>
  <si>
    <t>O_2026-22</t>
  </si>
  <si>
    <t>О_2027-15</t>
  </si>
  <si>
    <t>О_2027-16</t>
  </si>
  <si>
    <t>ПИР (2027г-2028 г.)</t>
  </si>
  <si>
    <t>О_2027-17</t>
  </si>
  <si>
    <t>O_2028-28</t>
  </si>
  <si>
    <t>O_2028-29</t>
  </si>
  <si>
    <t>ПИР (2028 г-2029 г.)</t>
  </si>
  <si>
    <t>O_2028-30</t>
  </si>
  <si>
    <t>O_2029-37</t>
  </si>
  <si>
    <t>ПИР (2029 г.)</t>
  </si>
  <si>
    <t>O_2029-38</t>
  </si>
  <si>
    <t>Приказом Государственного комитета энергетики и тарифного регулирования Республики Хакасия №119-п от 20.08.2024г.</t>
  </si>
  <si>
    <t>Фактический объем финансирования капитальных вложений на 01.01.2025 года,
млн. рублей
(с НДС)</t>
  </si>
  <si>
    <t>Остаток финансирования капитальных вложений на 01.01.2025 года в прогнозных ценах соответствующих
лет, млн. рублей
(с НДС)</t>
  </si>
  <si>
    <t>КЛ-10 кВ РП-3 – ТП-113                            120</t>
  </si>
  <si>
    <t>Реконструкция ВЛ-10 кВ  всего, в том числе:</t>
  </si>
  <si>
    <t>Приобретение автоматизированных программ и электронно- вычеслительной техники</t>
  </si>
  <si>
    <t>Акционерное общество "Абаканские электрические сети"</t>
  </si>
</sst>
</file>

<file path=xl/styles.xml><?xml version="1.0" encoding="utf-8"?>
<styleSheet xmlns="http://schemas.openxmlformats.org/spreadsheetml/2006/main">
  <numFmts count="3">
    <numFmt numFmtId="164" formatCode="0.000000"/>
    <numFmt numFmtId="165" formatCode="#,##0.000000000"/>
    <numFmt numFmtId="166" formatCode="0.00000"/>
  </numFmts>
  <fonts count="24">
    <font>
      <sz val="10"/>
      <name val="Arial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70C0"/>
      <name val="Times New Roman"/>
      <family val="1"/>
      <charset val="204"/>
    </font>
    <font>
      <sz val="8"/>
      <color theme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20" fillId="0" borderId="0"/>
  </cellStyleXfs>
  <cellXfs count="129">
    <xf numFmtId="0" fontId="0" fillId="0" borderId="0" xfId="0"/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6" fillId="0" borderId="0" xfId="0" applyNumberFormat="1" applyFont="1" applyBorder="1" applyAlignment="1">
      <alignment horizontal="left" vertical="center"/>
    </xf>
    <xf numFmtId="0" fontId="9" fillId="0" borderId="0" xfId="0" applyNumberFormat="1" applyFont="1" applyBorder="1" applyAlignment="1">
      <alignment horizontal="left" vertical="center"/>
    </xf>
    <xf numFmtId="2" fontId="14" fillId="2" borderId="6" xfId="0" applyNumberFormat="1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2" fontId="15" fillId="2" borderId="6" xfId="0" applyNumberFormat="1" applyFont="1" applyFill="1" applyBorder="1" applyAlignment="1">
      <alignment horizontal="center" vertical="center" wrapText="1"/>
    </xf>
    <xf numFmtId="0" fontId="10" fillId="2" borderId="0" xfId="0" applyNumberFormat="1" applyFont="1" applyFill="1" applyBorder="1" applyAlignment="1">
      <alignment horizontal="left"/>
    </xf>
    <xf numFmtId="0" fontId="11" fillId="2" borderId="0" xfId="0" applyNumberFormat="1" applyFont="1" applyFill="1" applyBorder="1" applyAlignment="1">
      <alignment horizontal="right"/>
    </xf>
    <xf numFmtId="0" fontId="11" fillId="2" borderId="0" xfId="0" applyNumberFormat="1" applyFont="1" applyFill="1" applyBorder="1" applyAlignment="1">
      <alignment horizontal="left"/>
    </xf>
    <xf numFmtId="0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left"/>
    </xf>
    <xf numFmtId="0" fontId="6" fillId="2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7" fillId="2" borderId="0" xfId="0" applyNumberFormat="1" applyFont="1" applyFill="1" applyBorder="1" applyAlignment="1">
      <alignment horizontal="left"/>
    </xf>
    <xf numFmtId="0" fontId="8" fillId="2" borderId="0" xfId="0" applyNumberFormat="1" applyFont="1" applyFill="1" applyBorder="1" applyAlignment="1">
      <alignment horizontal="left"/>
    </xf>
    <xf numFmtId="0" fontId="10" fillId="2" borderId="0" xfId="0" applyNumberFormat="1" applyFont="1" applyFill="1" applyBorder="1" applyAlignment="1">
      <alignment horizontal="left" vertical="center"/>
    </xf>
    <xf numFmtId="164" fontId="3" fillId="2" borderId="0" xfId="0" applyNumberFormat="1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left"/>
    </xf>
    <xf numFmtId="0" fontId="11" fillId="2" borderId="0" xfId="0" applyNumberFormat="1" applyFont="1" applyFill="1" applyBorder="1" applyAlignment="1">
      <alignment horizontal="center" vertical="top"/>
    </xf>
    <xf numFmtId="0" fontId="11" fillId="2" borderId="0" xfId="0" applyNumberFormat="1" applyFont="1" applyFill="1" applyBorder="1" applyAlignment="1">
      <alignment horizontal="left" vertical="center"/>
    </xf>
    <xf numFmtId="165" fontId="11" fillId="2" borderId="0" xfId="0" applyNumberFormat="1" applyFont="1" applyFill="1" applyBorder="1" applyAlignment="1">
      <alignment horizontal="left"/>
    </xf>
    <xf numFmtId="0" fontId="3" fillId="0" borderId="1" xfId="0" applyNumberFormat="1" applyFont="1" applyFill="1" applyBorder="1" applyAlignment="1">
      <alignment horizontal="center" vertical="center" wrapText="1"/>
    </xf>
    <xf numFmtId="2" fontId="10" fillId="2" borderId="0" xfId="0" applyNumberFormat="1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left"/>
    </xf>
    <xf numFmtId="1" fontId="10" fillId="2" borderId="1" xfId="0" applyNumberFormat="1" applyFont="1" applyFill="1" applyBorder="1" applyAlignment="1">
      <alignment horizontal="center"/>
    </xf>
    <xf numFmtId="0" fontId="11" fillId="2" borderId="0" xfId="0" applyNumberFormat="1" applyFont="1" applyFill="1" applyBorder="1" applyAlignment="1">
      <alignment horizontal="left"/>
    </xf>
    <xf numFmtId="3" fontId="13" fillId="2" borderId="1" xfId="1" applyNumberFormat="1" applyFont="1" applyFill="1" applyBorder="1" applyAlignment="1">
      <alignment horizontal="left" vertical="center"/>
    </xf>
    <xf numFmtId="4" fontId="13" fillId="2" borderId="1" xfId="1" applyNumberFormat="1" applyFont="1" applyFill="1" applyBorder="1" applyAlignment="1">
      <alignment horizontal="left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15" fillId="2" borderId="6" xfId="0" applyNumberFormat="1" applyFont="1" applyFill="1" applyBorder="1" applyAlignment="1">
      <alignment horizontal="center" vertical="center" wrapText="1"/>
    </xf>
    <xf numFmtId="2" fontId="13" fillId="2" borderId="1" xfId="1" applyNumberFormat="1" applyFont="1" applyFill="1" applyBorder="1" applyAlignment="1">
      <alignment horizontal="left" vertical="center"/>
    </xf>
    <xf numFmtId="2" fontId="13" fillId="2" borderId="1" xfId="1" applyNumberFormat="1" applyFont="1" applyFill="1" applyBorder="1" applyAlignment="1">
      <alignment horizontal="left" vertical="center" wrapText="1"/>
    </xf>
    <xf numFmtId="2" fontId="1" fillId="2" borderId="1" xfId="1" applyNumberFormat="1" applyFont="1" applyFill="1" applyBorder="1" applyAlignment="1">
      <alignment horizontal="left" vertical="center" wrapText="1"/>
    </xf>
    <xf numFmtId="2" fontId="14" fillId="2" borderId="1" xfId="1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wrapText="1"/>
    </xf>
    <xf numFmtId="2" fontId="14" fillId="2" borderId="2" xfId="1" applyNumberFormat="1" applyFont="1" applyFill="1" applyBorder="1" applyAlignment="1">
      <alignment vertical="top" wrapText="1"/>
    </xf>
    <xf numFmtId="0" fontId="12" fillId="2" borderId="4" xfId="0" applyFont="1" applyFill="1" applyBorder="1" applyAlignment="1">
      <alignment horizontal="left" vertical="top" wrapText="1"/>
    </xf>
    <xf numFmtId="2" fontId="15" fillId="2" borderId="1" xfId="0" applyNumberFormat="1" applyFont="1" applyFill="1" applyBorder="1" applyAlignment="1">
      <alignment vertical="center" wrapText="1"/>
    </xf>
    <xf numFmtId="2" fontId="14" fillId="2" borderId="1" xfId="0" applyNumberFormat="1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wrapText="1"/>
    </xf>
    <xf numFmtId="0" fontId="18" fillId="2" borderId="10" xfId="0" applyFont="1" applyFill="1" applyBorder="1" applyAlignment="1">
      <alignment wrapText="1"/>
    </xf>
    <xf numFmtId="0" fontId="18" fillId="2" borderId="1" xfId="0" applyFont="1" applyFill="1" applyBorder="1"/>
    <xf numFmtId="0" fontId="18" fillId="2" borderId="1" xfId="0" applyFont="1" applyFill="1" applyBorder="1" applyAlignment="1">
      <alignment wrapText="1"/>
    </xf>
    <xf numFmtId="0" fontId="19" fillId="2" borderId="10" xfId="0" applyFont="1" applyFill="1" applyBorder="1" applyAlignment="1">
      <alignment wrapText="1"/>
    </xf>
    <xf numFmtId="0" fontId="11" fillId="2" borderId="1" xfId="0" applyFont="1" applyFill="1" applyBorder="1"/>
    <xf numFmtId="2" fontId="11" fillId="2" borderId="1" xfId="0" applyNumberFormat="1" applyFont="1" applyFill="1" applyBorder="1" applyAlignment="1">
      <alignment wrapText="1"/>
    </xf>
    <xf numFmtId="0" fontId="11" fillId="2" borderId="11" xfId="0" applyFont="1" applyFill="1" applyBorder="1" applyAlignment="1">
      <alignment wrapText="1"/>
    </xf>
    <xf numFmtId="0" fontId="11" fillId="2" borderId="10" xfId="0" applyFont="1" applyFill="1" applyBorder="1" applyAlignment="1">
      <alignment wrapText="1"/>
    </xf>
    <xf numFmtId="0" fontId="14" fillId="2" borderId="1" xfId="0" applyFont="1" applyFill="1" applyBorder="1" applyAlignment="1">
      <alignment wrapText="1"/>
    </xf>
    <xf numFmtId="0" fontId="14" fillId="2" borderId="2" xfId="0" applyFont="1" applyFill="1" applyBorder="1" applyAlignment="1">
      <alignment wrapText="1"/>
    </xf>
    <xf numFmtId="0" fontId="12" fillId="2" borderId="10" xfId="0" applyFont="1" applyFill="1" applyBorder="1" applyAlignment="1">
      <alignment wrapText="1"/>
    </xf>
    <xf numFmtId="0" fontId="12" fillId="2" borderId="10" xfId="0" applyFont="1" applyFill="1" applyBorder="1"/>
    <xf numFmtId="2" fontId="12" fillId="2" borderId="10" xfId="0" applyNumberFormat="1" applyFont="1" applyFill="1" applyBorder="1" applyAlignment="1">
      <alignment wrapText="1"/>
    </xf>
    <xf numFmtId="0" fontId="12" fillId="2" borderId="2" xfId="0" applyFont="1" applyFill="1" applyBorder="1" applyAlignment="1">
      <alignment vertical="top" wrapText="1"/>
    </xf>
    <xf numFmtId="2" fontId="15" fillId="2" borderId="1" xfId="0" applyNumberFormat="1" applyFont="1" applyFill="1" applyBorder="1" applyAlignment="1">
      <alignment horizontal="left" vertical="center" wrapText="1"/>
    </xf>
    <xf numFmtId="2" fontId="14" fillId="2" borderId="7" xfId="0" applyNumberFormat="1" applyFont="1" applyFill="1" applyBorder="1" applyAlignment="1">
      <alignment horizontal="left" vertical="center" wrapText="1"/>
    </xf>
    <xf numFmtId="2" fontId="14" fillId="2" borderId="1" xfId="2" applyNumberFormat="1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0" fontId="11" fillId="2" borderId="5" xfId="0" applyNumberFormat="1" applyFont="1" applyFill="1" applyBorder="1" applyAlignment="1">
      <alignment horizontal="left" vertical="center"/>
    </xf>
    <xf numFmtId="2" fontId="11" fillId="2" borderId="5" xfId="0" applyNumberFormat="1" applyFont="1" applyFill="1" applyBorder="1" applyAlignment="1">
      <alignment horizontal="left"/>
    </xf>
    <xf numFmtId="2" fontId="21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166" fontId="21" fillId="2" borderId="1" xfId="0" applyNumberFormat="1" applyFont="1" applyFill="1" applyBorder="1" applyAlignment="1">
      <alignment horizontal="center" vertical="center" shrinkToFit="1"/>
    </xf>
    <xf numFmtId="2" fontId="22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top" wrapText="1"/>
    </xf>
    <xf numFmtId="0" fontId="12" fillId="2" borderId="12" xfId="0" applyFont="1" applyFill="1" applyBorder="1" applyAlignment="1">
      <alignment vertical="top" wrapText="1"/>
    </xf>
    <xf numFmtId="2" fontId="23" fillId="2" borderId="1" xfId="0" applyNumberFormat="1" applyFont="1" applyFill="1" applyBorder="1" applyAlignment="1">
      <alignment horizontal="center" vertical="center" wrapText="1"/>
    </xf>
    <xf numFmtId="2" fontId="21" fillId="2" borderId="0" xfId="0" applyNumberFormat="1" applyFont="1" applyFill="1" applyBorder="1" applyAlignment="1">
      <alignment horizontal="center" vertical="center"/>
    </xf>
    <xf numFmtId="2" fontId="21" fillId="2" borderId="1" xfId="0" applyNumberFormat="1" applyFont="1" applyFill="1" applyBorder="1" applyAlignment="1">
      <alignment horizontal="center" vertical="center" wrapText="1"/>
    </xf>
    <xf numFmtId="2" fontId="21" fillId="2" borderId="6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2" fontId="22" fillId="2" borderId="6" xfId="0" applyNumberFormat="1" applyFont="1" applyFill="1" applyBorder="1" applyAlignment="1">
      <alignment horizontal="center" vertical="center" wrapText="1"/>
    </xf>
    <xf numFmtId="2" fontId="10" fillId="2" borderId="8" xfId="0" applyNumberFormat="1" applyFont="1" applyFill="1" applyBorder="1" applyAlignment="1">
      <alignment horizontal="center" vertical="center"/>
    </xf>
    <xf numFmtId="2" fontId="16" fillId="2" borderId="8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vertical="top" wrapText="1"/>
    </xf>
    <xf numFmtId="2" fontId="21" fillId="2" borderId="6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0" fillId="2" borderId="4" xfId="0" applyNumberFormat="1" applyFont="1" applyFill="1" applyBorder="1" applyAlignment="1">
      <alignment horizontal="center" vertical="center" wrapText="1"/>
    </xf>
    <xf numFmtId="2" fontId="10" fillId="2" borderId="2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center" wrapText="1"/>
    </xf>
    <xf numFmtId="2" fontId="10" fillId="2" borderId="4" xfId="0" applyNumberFormat="1" applyFont="1" applyFill="1" applyBorder="1" applyAlignment="1">
      <alignment horizontal="center" vertical="center" wrapText="1"/>
    </xf>
    <xf numFmtId="2" fontId="10" fillId="2" borderId="9" xfId="0" applyNumberFormat="1" applyFont="1" applyFill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 vertical="center" wrapText="1"/>
    </xf>
    <xf numFmtId="0" fontId="10" fillId="2" borderId="8" xfId="0" applyNumberFormat="1" applyFont="1" applyFill="1" applyBorder="1" applyAlignment="1">
      <alignment horizontal="center" vertical="center" wrapText="1"/>
    </xf>
    <xf numFmtId="0" fontId="10" fillId="2" borderId="9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7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right" vertical="top"/>
    </xf>
    <xf numFmtId="0" fontId="1" fillId="3" borderId="0" xfId="0" applyNumberFormat="1" applyFont="1" applyFill="1" applyBorder="1" applyAlignment="1">
      <alignment horizontal="right" vertical="top"/>
    </xf>
    <xf numFmtId="0" fontId="12" fillId="2" borderId="0" xfId="0" applyNumberFormat="1" applyFont="1" applyFill="1" applyBorder="1" applyAlignment="1">
      <alignment horizontal="center" vertical="top"/>
    </xf>
    <xf numFmtId="49" fontId="11" fillId="2" borderId="5" xfId="0" applyNumberFormat="1" applyFont="1" applyFill="1" applyBorder="1" applyAlignment="1"/>
    <xf numFmtId="0" fontId="11" fillId="2" borderId="0" xfId="0" applyNumberFormat="1" applyFont="1" applyFill="1" applyBorder="1" applyAlignment="1">
      <alignment horizontal="center"/>
    </xf>
    <xf numFmtId="0" fontId="10" fillId="2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Border="1" applyAlignment="1">
      <alignment horizontal="center"/>
    </xf>
    <xf numFmtId="0" fontId="4" fillId="3" borderId="0" xfId="0" applyNumberFormat="1" applyFont="1" applyFill="1" applyBorder="1" applyAlignment="1">
      <alignment horizontal="center"/>
    </xf>
    <xf numFmtId="49" fontId="11" fillId="2" borderId="5" xfId="0" applyNumberFormat="1" applyFont="1" applyFill="1" applyBorder="1" applyAlignment="1">
      <alignment horizontal="center"/>
    </xf>
    <xf numFmtId="2" fontId="11" fillId="2" borderId="5" xfId="0" applyNumberFormat="1" applyFont="1" applyFill="1" applyBorder="1" applyAlignment="1">
      <alignment vertical="center" wrapText="1"/>
    </xf>
    <xf numFmtId="0" fontId="11" fillId="2" borderId="0" xfId="0" applyNumberFormat="1" applyFont="1" applyFill="1" applyBorder="1" applyAlignment="1">
      <alignment horizontal="left"/>
    </xf>
    <xf numFmtId="0" fontId="10" fillId="2" borderId="13" xfId="0" applyNumberFormat="1" applyFont="1" applyFill="1" applyBorder="1" applyAlignment="1">
      <alignment horizontal="left"/>
    </xf>
    <xf numFmtId="2" fontId="11" fillId="2" borderId="0" xfId="0" applyNumberFormat="1" applyFont="1" applyFill="1" applyBorder="1" applyAlignment="1">
      <alignment horizontal="right"/>
    </xf>
    <xf numFmtId="2" fontId="10" fillId="2" borderId="1" xfId="0" applyNumberFormat="1" applyFont="1" applyFill="1" applyBorder="1" applyAlignment="1">
      <alignment horizontal="center"/>
    </xf>
    <xf numFmtId="2" fontId="21" fillId="2" borderId="1" xfId="0" applyNumberFormat="1" applyFont="1" applyFill="1" applyBorder="1" applyAlignment="1">
      <alignment horizontal="center" vertical="center" shrinkToFit="1"/>
    </xf>
    <xf numFmtId="2" fontId="11" fillId="2" borderId="5" xfId="0" applyNumberFormat="1" applyFont="1" applyFill="1" applyBorder="1" applyAlignment="1">
      <alignment horizontal="right"/>
    </xf>
    <xf numFmtId="2" fontId="21" fillId="2" borderId="6" xfId="0" applyNumberFormat="1" applyFont="1" applyFill="1" applyBorder="1" applyAlignment="1">
      <alignment horizontal="center" vertical="center" shrinkToFit="1"/>
    </xf>
    <xf numFmtId="2" fontId="23" fillId="2" borderId="6" xfId="0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 applyBorder="1" applyAlignment="1">
      <alignment horizontal="center" vertical="center"/>
    </xf>
    <xf numFmtId="2" fontId="15" fillId="2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X166"/>
  <sheetViews>
    <sheetView showGridLines="0" tabSelected="1" zoomScaleNormal="100" workbookViewId="0">
      <selection activeCell="C42" sqref="C42"/>
    </sheetView>
  </sheetViews>
  <sheetFormatPr defaultColWidth="9.140625" defaultRowHeight="15.75"/>
  <cols>
    <col min="1" max="1" width="7.28515625" style="3" customWidth="1"/>
    <col min="2" max="2" width="41.28515625" style="4" customWidth="1"/>
    <col min="3" max="3" width="15.42578125" style="22" customWidth="1"/>
    <col min="4" max="4" width="14.42578125" style="29" customWidth="1"/>
    <col min="5" max="5" width="14.7109375" style="29" customWidth="1"/>
    <col min="6" max="6" width="14.28515625" style="29" customWidth="1"/>
    <col min="7" max="7" width="16" style="29" customWidth="1"/>
    <col min="8" max="8" width="11.7109375" style="8" customWidth="1"/>
    <col min="9" max="9" width="8.7109375" style="8" customWidth="1"/>
    <col min="10" max="10" width="9.7109375" style="8" customWidth="1"/>
    <col min="11" max="11" width="7.28515625" style="8" customWidth="1"/>
    <col min="12" max="12" width="10.85546875" style="8" customWidth="1"/>
    <col min="13" max="13" width="7.28515625" style="8" customWidth="1"/>
    <col min="14" max="14" width="14.7109375" style="8" customWidth="1"/>
    <col min="15" max="15" width="10" style="29" customWidth="1"/>
    <col min="16" max="16" width="9.42578125" style="8" customWidth="1"/>
    <col min="17" max="17" width="15.42578125" style="8" customWidth="1"/>
    <col min="18" max="18" width="9" style="8" customWidth="1"/>
    <col min="19" max="19" width="7.28515625" style="8" customWidth="1"/>
    <col min="20" max="20" width="23.140625" style="8" customWidth="1"/>
    <col min="21" max="21" width="0.42578125" style="2" customWidth="1"/>
    <col min="22" max="24" width="9.140625" style="2"/>
    <col min="25" max="16384" width="9.140625" style="1"/>
  </cols>
  <sheetData>
    <row r="1" spans="1:20" ht="46.5" customHeight="1">
      <c r="A1" s="108" t="s">
        <v>22</v>
      </c>
      <c r="B1" s="109"/>
      <c r="C1" s="109"/>
      <c r="D1" s="109"/>
      <c r="E1" s="110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</row>
    <row r="2" spans="1:20" ht="24" customHeight="1">
      <c r="R2" s="114"/>
      <c r="S2" s="114"/>
      <c r="T2" s="114"/>
    </row>
    <row r="3" spans="1:20" ht="15">
      <c r="A3" s="115" t="s">
        <v>0</v>
      </c>
      <c r="B3" s="115"/>
      <c r="C3" s="115"/>
      <c r="D3" s="115"/>
      <c r="E3" s="116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</row>
    <row r="4" spans="1:20">
      <c r="C4" s="26"/>
      <c r="D4" s="30"/>
      <c r="E4" s="30"/>
      <c r="F4" s="121" t="s">
        <v>1</v>
      </c>
      <c r="G4" s="117" t="s">
        <v>39</v>
      </c>
      <c r="H4" s="117"/>
      <c r="I4" s="113" t="s">
        <v>2</v>
      </c>
      <c r="J4" s="113"/>
      <c r="K4" s="112" t="s">
        <v>40</v>
      </c>
      <c r="L4" s="112"/>
      <c r="M4" s="10" t="s">
        <v>23</v>
      </c>
      <c r="N4" s="10"/>
      <c r="O4" s="30"/>
      <c r="P4" s="10"/>
      <c r="Q4" s="10"/>
      <c r="R4" s="10"/>
      <c r="S4" s="10"/>
      <c r="T4" s="10"/>
    </row>
    <row r="5" spans="1:20" ht="11.25" customHeight="1">
      <c r="C5" s="26"/>
      <c r="D5" s="30"/>
      <c r="E5" s="30"/>
      <c r="F5" s="30"/>
      <c r="G5" s="30"/>
      <c r="H5" s="32"/>
      <c r="I5" s="32"/>
      <c r="J5" s="32"/>
      <c r="K5" s="32"/>
      <c r="L5" s="10"/>
      <c r="M5" s="10"/>
      <c r="N5" s="10"/>
      <c r="O5" s="30"/>
      <c r="P5" s="10"/>
      <c r="Q5" s="10"/>
      <c r="R5" s="27"/>
      <c r="S5" s="10"/>
      <c r="T5" s="10"/>
    </row>
    <row r="6" spans="1:20">
      <c r="C6" s="26"/>
      <c r="D6" s="30"/>
      <c r="E6" s="30"/>
      <c r="F6" s="121" t="s">
        <v>3</v>
      </c>
      <c r="G6" s="119" t="s">
        <v>306</v>
      </c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</row>
    <row r="7" spans="1:20" ht="12.75" customHeight="1">
      <c r="C7" s="26"/>
      <c r="D7" s="30"/>
      <c r="E7" s="30"/>
      <c r="F7" s="30"/>
      <c r="G7" s="111" t="s">
        <v>4</v>
      </c>
      <c r="H7" s="111"/>
      <c r="I7" s="111"/>
      <c r="J7" s="111"/>
      <c r="K7" s="111"/>
      <c r="L7" s="111"/>
      <c r="M7" s="111"/>
      <c r="N7" s="111"/>
      <c r="O7" s="111"/>
      <c r="P7" s="25"/>
      <c r="Q7" s="10"/>
      <c r="R7" s="10"/>
      <c r="S7" s="10"/>
      <c r="T7" s="10"/>
    </row>
    <row r="8" spans="1:20" ht="11.25" customHeight="1">
      <c r="C8" s="26"/>
      <c r="D8" s="30"/>
      <c r="E8" s="30"/>
      <c r="F8" s="30"/>
      <c r="G8" s="30"/>
      <c r="H8" s="32"/>
      <c r="I8" s="32"/>
      <c r="J8" s="32"/>
      <c r="K8" s="32"/>
      <c r="L8" s="10"/>
      <c r="M8" s="10"/>
      <c r="N8" s="10"/>
      <c r="O8" s="30"/>
      <c r="P8" s="10"/>
      <c r="Q8" s="10"/>
      <c r="R8" s="10"/>
      <c r="S8" s="10"/>
      <c r="T8" s="10"/>
    </row>
    <row r="9" spans="1:20">
      <c r="C9" s="26"/>
      <c r="D9" s="30"/>
      <c r="E9" s="30"/>
      <c r="F9" s="30"/>
      <c r="G9" s="30"/>
      <c r="H9" s="32"/>
      <c r="I9" s="9" t="s">
        <v>5</v>
      </c>
      <c r="J9" s="117" t="s">
        <v>40</v>
      </c>
      <c r="K9" s="117"/>
      <c r="L9" s="10" t="s">
        <v>6</v>
      </c>
      <c r="M9" s="10"/>
      <c r="N9" s="10"/>
      <c r="O9" s="30"/>
      <c r="P9" s="10"/>
      <c r="Q9" s="10"/>
      <c r="R9" s="10"/>
      <c r="S9" s="10"/>
      <c r="T9" s="10"/>
    </row>
    <row r="10" spans="1:20" ht="29.25" customHeight="1">
      <c r="C10" s="26"/>
      <c r="D10" s="30"/>
      <c r="E10" s="30"/>
      <c r="F10" s="30"/>
      <c r="G10" s="30"/>
      <c r="H10" s="32"/>
      <c r="I10" s="32"/>
      <c r="J10" s="32"/>
      <c r="K10" s="32"/>
      <c r="L10" s="10"/>
      <c r="M10" s="10"/>
      <c r="N10" s="10"/>
      <c r="O10" s="30"/>
      <c r="P10" s="10"/>
      <c r="Q10" s="10"/>
      <c r="R10" s="10"/>
      <c r="S10" s="10"/>
      <c r="T10" s="10"/>
    </row>
    <row r="11" spans="1:20" ht="22.5" customHeight="1">
      <c r="C11" s="66"/>
      <c r="D11" s="67"/>
      <c r="E11" s="67"/>
      <c r="F11" s="67"/>
      <c r="G11" s="124" t="s">
        <v>7</v>
      </c>
      <c r="H11" s="118" t="s">
        <v>300</v>
      </c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</row>
    <row r="12" spans="1:20" ht="12.75" customHeight="1">
      <c r="H12" s="111" t="s">
        <v>8</v>
      </c>
      <c r="I12" s="111"/>
      <c r="J12" s="111"/>
      <c r="K12" s="111"/>
      <c r="L12" s="111"/>
      <c r="M12" s="111"/>
      <c r="N12" s="111"/>
      <c r="O12" s="111"/>
      <c r="P12" s="111"/>
      <c r="Q12" s="111"/>
    </row>
    <row r="13" spans="1:20" ht="11.25" customHeight="1"/>
    <row r="14" spans="1:20" s="17" customFormat="1" ht="48" customHeight="1">
      <c r="A14" s="105" t="s">
        <v>24</v>
      </c>
      <c r="B14" s="87" t="s">
        <v>9</v>
      </c>
      <c r="C14" s="90" t="s">
        <v>10</v>
      </c>
      <c r="D14" s="93" t="s">
        <v>25</v>
      </c>
      <c r="E14" s="93" t="s">
        <v>301</v>
      </c>
      <c r="F14" s="93" t="s">
        <v>302</v>
      </c>
      <c r="G14" s="97" t="s">
        <v>41</v>
      </c>
      <c r="H14" s="104"/>
      <c r="I14" s="104"/>
      <c r="J14" s="104"/>
      <c r="K14" s="104"/>
      <c r="L14" s="104"/>
      <c r="M14" s="104"/>
      <c r="N14" s="104"/>
      <c r="O14" s="104"/>
      <c r="P14" s="98"/>
      <c r="Q14" s="90" t="s">
        <v>26</v>
      </c>
      <c r="R14" s="97" t="s">
        <v>11</v>
      </c>
      <c r="S14" s="98"/>
      <c r="T14" s="90" t="s">
        <v>12</v>
      </c>
    </row>
    <row r="15" spans="1:20" s="17" customFormat="1" ht="15" customHeight="1">
      <c r="A15" s="106"/>
      <c r="B15" s="88"/>
      <c r="C15" s="91"/>
      <c r="D15" s="94"/>
      <c r="E15" s="94"/>
      <c r="F15" s="94"/>
      <c r="G15" s="97" t="s">
        <v>13</v>
      </c>
      <c r="H15" s="98"/>
      <c r="I15" s="97" t="s">
        <v>14</v>
      </c>
      <c r="J15" s="98"/>
      <c r="K15" s="97" t="s">
        <v>15</v>
      </c>
      <c r="L15" s="98"/>
      <c r="M15" s="97" t="s">
        <v>16</v>
      </c>
      <c r="N15" s="98"/>
      <c r="O15" s="97" t="s">
        <v>17</v>
      </c>
      <c r="P15" s="98"/>
      <c r="Q15" s="91"/>
      <c r="R15" s="100" t="s">
        <v>18</v>
      </c>
      <c r="S15" s="102" t="s">
        <v>19</v>
      </c>
      <c r="T15" s="91"/>
    </row>
    <row r="16" spans="1:20" s="17" customFormat="1" ht="63" customHeight="1">
      <c r="A16" s="107"/>
      <c r="B16" s="89"/>
      <c r="C16" s="92"/>
      <c r="D16" s="95"/>
      <c r="E16" s="96"/>
      <c r="F16" s="96"/>
      <c r="G16" s="13" t="s">
        <v>20</v>
      </c>
      <c r="H16" s="12" t="s">
        <v>21</v>
      </c>
      <c r="I16" s="12" t="s">
        <v>20</v>
      </c>
      <c r="J16" s="12" t="s">
        <v>21</v>
      </c>
      <c r="K16" s="12" t="s">
        <v>20</v>
      </c>
      <c r="L16" s="12" t="s">
        <v>21</v>
      </c>
      <c r="M16" s="12" t="s">
        <v>20</v>
      </c>
      <c r="N16" s="12" t="s">
        <v>21</v>
      </c>
      <c r="O16" s="13" t="s">
        <v>20</v>
      </c>
      <c r="P16" s="12" t="s">
        <v>21</v>
      </c>
      <c r="Q16" s="99"/>
      <c r="R16" s="101"/>
      <c r="S16" s="103"/>
      <c r="T16" s="92"/>
    </row>
    <row r="17" spans="1:23" s="17" customFormat="1" ht="12.75" customHeight="1">
      <c r="A17" s="18">
        <v>1</v>
      </c>
      <c r="B17" s="19">
        <v>2</v>
      </c>
      <c r="C17" s="16">
        <v>3</v>
      </c>
      <c r="D17" s="122">
        <v>4</v>
      </c>
      <c r="E17" s="31">
        <v>5</v>
      </c>
      <c r="F17" s="122">
        <v>6</v>
      </c>
      <c r="G17" s="122">
        <v>7</v>
      </c>
      <c r="H17" s="11">
        <v>8</v>
      </c>
      <c r="I17" s="11">
        <v>9</v>
      </c>
      <c r="J17" s="11">
        <v>10</v>
      </c>
      <c r="K17" s="11">
        <v>11</v>
      </c>
      <c r="L17" s="11">
        <v>12</v>
      </c>
      <c r="M17" s="11">
        <v>13</v>
      </c>
      <c r="N17" s="11">
        <v>14</v>
      </c>
      <c r="O17" s="122">
        <v>15</v>
      </c>
      <c r="P17" s="11">
        <v>16</v>
      </c>
      <c r="Q17" s="11">
        <v>17</v>
      </c>
      <c r="R17" s="11">
        <v>18</v>
      </c>
      <c r="S17" s="11">
        <v>19</v>
      </c>
      <c r="T17" s="11">
        <v>20</v>
      </c>
    </row>
    <row r="18" spans="1:23" s="17" customFormat="1" ht="26.25" customHeight="1">
      <c r="A18" s="33">
        <v>0</v>
      </c>
      <c r="B18" s="34" t="s">
        <v>42</v>
      </c>
      <c r="C18" s="35" t="s">
        <v>35</v>
      </c>
      <c r="D18" s="123">
        <f>D19+D151</f>
        <v>959.65258616308176</v>
      </c>
      <c r="E18" s="83" t="s">
        <v>28</v>
      </c>
      <c r="F18" s="123">
        <f>F19+F151</f>
        <v>959.65258616275844</v>
      </c>
      <c r="G18" s="125">
        <f>G19+G151</f>
        <v>177.21871709915854</v>
      </c>
      <c r="H18" s="70">
        <f>H19+H151+H130</f>
        <v>3.9018153839999994</v>
      </c>
      <c r="I18" s="80" t="s">
        <v>28</v>
      </c>
      <c r="J18" s="70">
        <f>J19+J151+J130</f>
        <v>3.9018153839999994</v>
      </c>
      <c r="K18" s="13" t="s">
        <v>28</v>
      </c>
      <c r="L18" s="13" t="s">
        <v>28</v>
      </c>
      <c r="M18" s="13" t="s">
        <v>28</v>
      </c>
      <c r="N18" s="13" t="s">
        <v>28</v>
      </c>
      <c r="O18" s="123">
        <f>O19+O151</f>
        <v>177.21871709915854</v>
      </c>
      <c r="P18" s="13" t="s">
        <v>28</v>
      </c>
      <c r="Q18" s="14">
        <f>F18-J18</f>
        <v>955.75077077875846</v>
      </c>
      <c r="R18" s="14">
        <f>J18-G18</f>
        <v>-173.31690171515854</v>
      </c>
      <c r="S18" s="14">
        <f>R18/G18*100</f>
        <v>-97.798305140750557</v>
      </c>
      <c r="T18" s="13" t="s">
        <v>28</v>
      </c>
      <c r="W18" s="23"/>
    </row>
    <row r="19" spans="1:23" s="17" customFormat="1" ht="12.75">
      <c r="A19" s="33">
        <v>1</v>
      </c>
      <c r="B19" s="34" t="s">
        <v>27</v>
      </c>
      <c r="C19" s="36" t="s">
        <v>35</v>
      </c>
      <c r="D19" s="68">
        <f>D20</f>
        <v>875.24372851308181</v>
      </c>
      <c r="E19" s="83" t="s">
        <v>28</v>
      </c>
      <c r="F19" s="68">
        <f>F20</f>
        <v>875.24372851275848</v>
      </c>
      <c r="G19" s="77">
        <f>G20</f>
        <v>162.46582742915854</v>
      </c>
      <c r="H19" s="13">
        <f>H20</f>
        <v>0.20642281199999998</v>
      </c>
      <c r="I19" s="80" t="s">
        <v>28</v>
      </c>
      <c r="J19" s="13">
        <f>J20</f>
        <v>0.20642281199999998</v>
      </c>
      <c r="K19" s="13" t="s">
        <v>28</v>
      </c>
      <c r="L19" s="13" t="s">
        <v>28</v>
      </c>
      <c r="M19" s="13" t="s">
        <v>28</v>
      </c>
      <c r="N19" s="13" t="s">
        <v>28</v>
      </c>
      <c r="O19" s="68">
        <f>O20</f>
        <v>162.46582742915854</v>
      </c>
      <c r="P19" s="13" t="s">
        <v>28</v>
      </c>
      <c r="Q19" s="13">
        <f>F19-J19</f>
        <v>875.03730570075845</v>
      </c>
      <c r="R19" s="14">
        <f>J19-G19</f>
        <v>-162.25940461715854</v>
      </c>
      <c r="S19" s="13">
        <f t="shared" ref="S19:S21" si="0">R19/G19*100</f>
        <v>-99.872943858246117</v>
      </c>
      <c r="T19" s="13" t="s">
        <v>28</v>
      </c>
      <c r="V19" s="23"/>
      <c r="W19" s="24"/>
    </row>
    <row r="20" spans="1:23" s="17" customFormat="1" ht="25.5">
      <c r="A20" s="37" t="s">
        <v>29</v>
      </c>
      <c r="B20" s="38" t="s">
        <v>30</v>
      </c>
      <c r="C20" s="5" t="s">
        <v>35</v>
      </c>
      <c r="D20" s="68">
        <f>D21+D43+D147+D130</f>
        <v>875.24372851308181</v>
      </c>
      <c r="E20" s="83" t="s">
        <v>28</v>
      </c>
      <c r="F20" s="68">
        <f>F21+F43+F147+F130</f>
        <v>875.24372851275848</v>
      </c>
      <c r="G20" s="77">
        <f>G21+G43+G147+G130</f>
        <v>162.46582742915854</v>
      </c>
      <c r="H20" s="13">
        <f>H21+H42</f>
        <v>0.20642281199999998</v>
      </c>
      <c r="I20" s="80" t="s">
        <v>28</v>
      </c>
      <c r="J20" s="13">
        <f>J21+J42</f>
        <v>0.20642281199999998</v>
      </c>
      <c r="K20" s="13" t="s">
        <v>28</v>
      </c>
      <c r="L20" s="13" t="s">
        <v>28</v>
      </c>
      <c r="M20" s="13" t="s">
        <v>28</v>
      </c>
      <c r="N20" s="13" t="s">
        <v>28</v>
      </c>
      <c r="O20" s="68">
        <f>O21+O43+O147+O130</f>
        <v>162.46582742915854</v>
      </c>
      <c r="P20" s="13" t="s">
        <v>28</v>
      </c>
      <c r="Q20" s="13">
        <f>F20-J20</f>
        <v>875.03730570075845</v>
      </c>
      <c r="R20" s="14">
        <f>J20-G20</f>
        <v>-162.25940461715854</v>
      </c>
      <c r="S20" s="13">
        <f t="shared" si="0"/>
        <v>-99.872943858246117</v>
      </c>
      <c r="T20" s="13" t="s">
        <v>28</v>
      </c>
    </row>
    <row r="21" spans="1:23" s="17" customFormat="1" ht="51">
      <c r="A21" s="37" t="s">
        <v>43</v>
      </c>
      <c r="B21" s="38" t="s">
        <v>44</v>
      </c>
      <c r="C21" s="7" t="s">
        <v>35</v>
      </c>
      <c r="D21" s="68">
        <f>D22+D35</f>
        <v>174.06675184956001</v>
      </c>
      <c r="E21" s="83" t="s">
        <v>28</v>
      </c>
      <c r="F21" s="68">
        <f>F22+F35</f>
        <v>174.06675184956001</v>
      </c>
      <c r="G21" s="77">
        <f>G22+G35</f>
        <v>9.9003306183599999</v>
      </c>
      <c r="H21" s="68">
        <f>H22+H35</f>
        <v>0.13606094399999999</v>
      </c>
      <c r="I21" s="80" t="s">
        <v>28</v>
      </c>
      <c r="J21" s="68">
        <f>J22+J35</f>
        <v>0.13606094399999999</v>
      </c>
      <c r="K21" s="13" t="s">
        <v>28</v>
      </c>
      <c r="L21" s="13" t="s">
        <v>28</v>
      </c>
      <c r="M21" s="13" t="s">
        <v>28</v>
      </c>
      <c r="N21" s="13" t="s">
        <v>28</v>
      </c>
      <c r="O21" s="68">
        <f>O22+O35</f>
        <v>9.9003306183599999</v>
      </c>
      <c r="P21" s="13" t="s">
        <v>28</v>
      </c>
      <c r="Q21" s="13">
        <f>F21-J21</f>
        <v>173.93069090556</v>
      </c>
      <c r="R21" s="14">
        <f>J21-G21</f>
        <v>-9.7642696743599995</v>
      </c>
      <c r="S21" s="13">
        <f t="shared" si="0"/>
        <v>-98.625692926378861</v>
      </c>
      <c r="T21" s="13" t="s">
        <v>28</v>
      </c>
    </row>
    <row r="22" spans="1:23" s="20" customFormat="1" ht="25.5">
      <c r="A22" s="37" t="s">
        <v>45</v>
      </c>
      <c r="B22" s="38" t="s">
        <v>37</v>
      </c>
      <c r="C22" s="7" t="s">
        <v>35</v>
      </c>
      <c r="D22" s="68">
        <f>SUM(D23:D34)</f>
        <v>137.63245373160001</v>
      </c>
      <c r="E22" s="83" t="s">
        <v>28</v>
      </c>
      <c r="F22" s="68">
        <f>SUM(F23:F34)</f>
        <v>137.63245373160001</v>
      </c>
      <c r="G22" s="77">
        <f>SUM(G23:G34)</f>
        <v>2.5877150099999997</v>
      </c>
      <c r="H22" s="68">
        <f>SUM(H23:H34)</f>
        <v>0.13606094399999999</v>
      </c>
      <c r="I22" s="80" t="s">
        <v>28</v>
      </c>
      <c r="J22" s="68">
        <f>SUM(J23:J34)</f>
        <v>0.13606094399999999</v>
      </c>
      <c r="K22" s="13" t="s">
        <v>28</v>
      </c>
      <c r="L22" s="13" t="s">
        <v>28</v>
      </c>
      <c r="M22" s="13" t="s">
        <v>28</v>
      </c>
      <c r="N22" s="13" t="s">
        <v>28</v>
      </c>
      <c r="O22" s="68">
        <f>SUM(O23:O34)</f>
        <v>2.5877150099999997</v>
      </c>
      <c r="P22" s="13" t="s">
        <v>28</v>
      </c>
      <c r="Q22" s="13">
        <f>F22-J22</f>
        <v>137.4963927876</v>
      </c>
      <c r="R22" s="14">
        <f>J22-G22</f>
        <v>-2.4516540659999997</v>
      </c>
      <c r="S22" s="13">
        <f t="shared" ref="S22" si="1">R22/G22*100</f>
        <v>-94.742042942356306</v>
      </c>
      <c r="T22" s="13" t="s">
        <v>28</v>
      </c>
    </row>
    <row r="23" spans="1:23" s="17" customFormat="1" ht="24">
      <c r="A23" s="39" t="s">
        <v>45</v>
      </c>
      <c r="B23" s="40" t="s">
        <v>46</v>
      </c>
      <c r="C23" s="5" t="s">
        <v>47</v>
      </c>
      <c r="D23" s="69">
        <v>2.5877150099999997</v>
      </c>
      <c r="E23" s="83" t="s">
        <v>28</v>
      </c>
      <c r="F23" s="69">
        <v>2.5877150099999997</v>
      </c>
      <c r="G23" s="78">
        <f>2.156429175*1.2</f>
        <v>2.5877150099999997</v>
      </c>
      <c r="H23" s="13">
        <f>J23</f>
        <v>0.13606094399999999</v>
      </c>
      <c r="I23" s="80" t="s">
        <v>28</v>
      </c>
      <c r="J23" s="13">
        <f>(0.07718164+0.03620248)*1.2</f>
        <v>0.13606094399999999</v>
      </c>
      <c r="K23" s="13" t="s">
        <v>28</v>
      </c>
      <c r="L23" s="13" t="s">
        <v>28</v>
      </c>
      <c r="M23" s="13" t="s">
        <v>28</v>
      </c>
      <c r="N23" s="13" t="s">
        <v>28</v>
      </c>
      <c r="O23" s="69">
        <f>2.156429175*1.2</f>
        <v>2.5877150099999997</v>
      </c>
      <c r="P23" s="13" t="s">
        <v>28</v>
      </c>
      <c r="Q23" s="13">
        <f t="shared" ref="Q23" si="2">F23-J23</f>
        <v>2.4516540659999997</v>
      </c>
      <c r="R23" s="14">
        <f t="shared" ref="R23" si="3">J23-G23</f>
        <v>-2.4516540659999997</v>
      </c>
      <c r="S23" s="13">
        <f t="shared" ref="S23" si="4">R23/G23*100</f>
        <v>-94.742042942356306</v>
      </c>
      <c r="T23" s="13" t="s">
        <v>28</v>
      </c>
    </row>
    <row r="24" spans="1:23" s="17" customFormat="1" ht="24">
      <c r="A24" s="39" t="s">
        <v>45</v>
      </c>
      <c r="B24" s="40" t="s">
        <v>46</v>
      </c>
      <c r="C24" s="5" t="s">
        <v>48</v>
      </c>
      <c r="D24" s="69">
        <v>4.0413908915999999</v>
      </c>
      <c r="E24" s="83" t="s">
        <v>28</v>
      </c>
      <c r="F24" s="69">
        <v>4.0413908915999999</v>
      </c>
      <c r="G24" s="78" t="s">
        <v>28</v>
      </c>
      <c r="H24" s="13" t="s">
        <v>28</v>
      </c>
      <c r="I24" s="80" t="s">
        <v>28</v>
      </c>
      <c r="J24" s="13" t="s">
        <v>28</v>
      </c>
      <c r="K24" s="13" t="s">
        <v>28</v>
      </c>
      <c r="L24" s="13" t="s">
        <v>28</v>
      </c>
      <c r="M24" s="13" t="s">
        <v>28</v>
      </c>
      <c r="N24" s="13" t="s">
        <v>28</v>
      </c>
      <c r="O24" s="69" t="s">
        <v>28</v>
      </c>
      <c r="P24" s="13" t="s">
        <v>28</v>
      </c>
      <c r="Q24" s="13" t="s">
        <v>28</v>
      </c>
      <c r="R24" s="13" t="s">
        <v>28</v>
      </c>
      <c r="S24" s="13" t="s">
        <v>28</v>
      </c>
      <c r="T24" s="13" t="s">
        <v>28</v>
      </c>
    </row>
    <row r="25" spans="1:23" s="17" customFormat="1" ht="24">
      <c r="A25" s="39" t="s">
        <v>45</v>
      </c>
      <c r="B25" s="40" t="s">
        <v>49</v>
      </c>
      <c r="C25" s="5" t="s">
        <v>50</v>
      </c>
      <c r="D25" s="69">
        <v>17.253443466</v>
      </c>
      <c r="E25" s="83" t="s">
        <v>28</v>
      </c>
      <c r="F25" s="69">
        <v>17.253443466</v>
      </c>
      <c r="G25" s="78" t="s">
        <v>28</v>
      </c>
      <c r="H25" s="13" t="s">
        <v>28</v>
      </c>
      <c r="I25" s="80" t="s">
        <v>28</v>
      </c>
      <c r="J25" s="13" t="s">
        <v>28</v>
      </c>
      <c r="K25" s="13" t="s">
        <v>28</v>
      </c>
      <c r="L25" s="13" t="s">
        <v>28</v>
      </c>
      <c r="M25" s="13" t="s">
        <v>28</v>
      </c>
      <c r="N25" s="13" t="s">
        <v>28</v>
      </c>
      <c r="O25" s="69" t="s">
        <v>28</v>
      </c>
      <c r="P25" s="13" t="s">
        <v>28</v>
      </c>
      <c r="Q25" s="13" t="s">
        <v>28</v>
      </c>
      <c r="R25" s="13" t="s">
        <v>28</v>
      </c>
      <c r="S25" s="13" t="s">
        <v>28</v>
      </c>
      <c r="T25" s="13" t="s">
        <v>28</v>
      </c>
    </row>
    <row r="26" spans="1:23" s="17" customFormat="1" ht="24">
      <c r="A26" s="39" t="s">
        <v>45</v>
      </c>
      <c r="B26" s="40" t="s">
        <v>51</v>
      </c>
      <c r="C26" s="5" t="s">
        <v>52</v>
      </c>
      <c r="D26" s="69">
        <v>14.353297631999999</v>
      </c>
      <c r="E26" s="83" t="s">
        <v>28</v>
      </c>
      <c r="F26" s="69">
        <v>14.353297631999999</v>
      </c>
      <c r="G26" s="78" t="s">
        <v>28</v>
      </c>
      <c r="H26" s="13" t="s">
        <v>28</v>
      </c>
      <c r="I26" s="80" t="s">
        <v>28</v>
      </c>
      <c r="J26" s="13" t="s">
        <v>28</v>
      </c>
      <c r="K26" s="13" t="s">
        <v>28</v>
      </c>
      <c r="L26" s="13" t="s">
        <v>28</v>
      </c>
      <c r="M26" s="13" t="s">
        <v>28</v>
      </c>
      <c r="N26" s="13" t="s">
        <v>28</v>
      </c>
      <c r="O26" s="69" t="s">
        <v>28</v>
      </c>
      <c r="P26" s="13" t="s">
        <v>28</v>
      </c>
      <c r="Q26" s="13" t="s">
        <v>28</v>
      </c>
      <c r="R26" s="13" t="s">
        <v>28</v>
      </c>
      <c r="S26" s="13" t="s">
        <v>28</v>
      </c>
      <c r="T26" s="13" t="s">
        <v>28</v>
      </c>
    </row>
    <row r="27" spans="1:23" s="17" customFormat="1" ht="24">
      <c r="A27" s="39" t="s">
        <v>45</v>
      </c>
      <c r="B27" s="41" t="s">
        <v>53</v>
      </c>
      <c r="C27" s="5" t="s">
        <v>54</v>
      </c>
      <c r="D27" s="69">
        <v>18.087888599999999</v>
      </c>
      <c r="E27" s="83" t="s">
        <v>28</v>
      </c>
      <c r="F27" s="69">
        <v>18.087888599999999</v>
      </c>
      <c r="G27" s="78" t="s">
        <v>28</v>
      </c>
      <c r="H27" s="13" t="s">
        <v>28</v>
      </c>
      <c r="I27" s="80" t="s">
        <v>28</v>
      </c>
      <c r="J27" s="13" t="s">
        <v>28</v>
      </c>
      <c r="K27" s="13" t="s">
        <v>28</v>
      </c>
      <c r="L27" s="13" t="s">
        <v>28</v>
      </c>
      <c r="M27" s="13" t="s">
        <v>28</v>
      </c>
      <c r="N27" s="13" t="s">
        <v>28</v>
      </c>
      <c r="O27" s="69" t="s">
        <v>28</v>
      </c>
      <c r="P27" s="13" t="s">
        <v>28</v>
      </c>
      <c r="Q27" s="13" t="s">
        <v>28</v>
      </c>
      <c r="R27" s="13" t="s">
        <v>28</v>
      </c>
      <c r="S27" s="13" t="s">
        <v>28</v>
      </c>
      <c r="T27" s="13" t="s">
        <v>28</v>
      </c>
    </row>
    <row r="28" spans="1:23" s="17" customFormat="1" ht="24">
      <c r="A28" s="39" t="s">
        <v>45</v>
      </c>
      <c r="B28" s="40" t="s">
        <v>46</v>
      </c>
      <c r="C28" s="5" t="s">
        <v>55</v>
      </c>
      <c r="D28" s="69">
        <v>4.3711683839999997</v>
      </c>
      <c r="E28" s="83" t="s">
        <v>28</v>
      </c>
      <c r="F28" s="69">
        <v>4.3711683839999997</v>
      </c>
      <c r="G28" s="78" t="s">
        <v>28</v>
      </c>
      <c r="H28" s="13" t="s">
        <v>28</v>
      </c>
      <c r="I28" s="80" t="s">
        <v>28</v>
      </c>
      <c r="J28" s="13" t="s">
        <v>28</v>
      </c>
      <c r="K28" s="13" t="s">
        <v>28</v>
      </c>
      <c r="L28" s="13" t="s">
        <v>28</v>
      </c>
      <c r="M28" s="13" t="s">
        <v>28</v>
      </c>
      <c r="N28" s="13" t="s">
        <v>28</v>
      </c>
      <c r="O28" s="69" t="s">
        <v>28</v>
      </c>
      <c r="P28" s="13" t="s">
        <v>28</v>
      </c>
      <c r="Q28" s="13" t="s">
        <v>28</v>
      </c>
      <c r="R28" s="13" t="s">
        <v>28</v>
      </c>
      <c r="S28" s="13" t="s">
        <v>28</v>
      </c>
      <c r="T28" s="13" t="s">
        <v>28</v>
      </c>
    </row>
    <row r="29" spans="1:23" s="17" customFormat="1" ht="12.75">
      <c r="A29" s="39" t="s">
        <v>45</v>
      </c>
      <c r="B29" s="40" t="s">
        <v>56</v>
      </c>
      <c r="C29" s="5" t="s">
        <v>57</v>
      </c>
      <c r="D29" s="69">
        <v>5.8210251360000003</v>
      </c>
      <c r="E29" s="83" t="s">
        <v>28</v>
      </c>
      <c r="F29" s="69">
        <v>5.8210251360000003</v>
      </c>
      <c r="G29" s="78" t="s">
        <v>28</v>
      </c>
      <c r="H29" s="13" t="s">
        <v>28</v>
      </c>
      <c r="I29" s="80" t="s">
        <v>28</v>
      </c>
      <c r="J29" s="13" t="s">
        <v>28</v>
      </c>
      <c r="K29" s="13" t="s">
        <v>28</v>
      </c>
      <c r="L29" s="13" t="s">
        <v>28</v>
      </c>
      <c r="M29" s="13" t="s">
        <v>28</v>
      </c>
      <c r="N29" s="13" t="s">
        <v>28</v>
      </c>
      <c r="O29" s="69" t="s">
        <v>28</v>
      </c>
      <c r="P29" s="13" t="s">
        <v>28</v>
      </c>
      <c r="Q29" s="13" t="s">
        <v>28</v>
      </c>
      <c r="R29" s="13" t="s">
        <v>28</v>
      </c>
      <c r="S29" s="13" t="s">
        <v>28</v>
      </c>
      <c r="T29" s="13" t="s">
        <v>28</v>
      </c>
    </row>
    <row r="30" spans="1:23" s="17" customFormat="1" ht="12.75">
      <c r="A30" s="39" t="s">
        <v>45</v>
      </c>
      <c r="B30" s="40" t="s">
        <v>58</v>
      </c>
      <c r="C30" s="5" t="s">
        <v>59</v>
      </c>
      <c r="D30" s="69">
        <v>2.2767781559999998</v>
      </c>
      <c r="E30" s="83" t="s">
        <v>28</v>
      </c>
      <c r="F30" s="69">
        <v>2.2767781559999998</v>
      </c>
      <c r="G30" s="78" t="s">
        <v>28</v>
      </c>
      <c r="H30" s="13" t="s">
        <v>28</v>
      </c>
      <c r="I30" s="80" t="s">
        <v>28</v>
      </c>
      <c r="J30" s="13" t="s">
        <v>28</v>
      </c>
      <c r="K30" s="13" t="s">
        <v>28</v>
      </c>
      <c r="L30" s="13" t="s">
        <v>28</v>
      </c>
      <c r="M30" s="13" t="s">
        <v>28</v>
      </c>
      <c r="N30" s="13" t="s">
        <v>28</v>
      </c>
      <c r="O30" s="69" t="s">
        <v>28</v>
      </c>
      <c r="P30" s="13" t="s">
        <v>28</v>
      </c>
      <c r="Q30" s="13" t="s">
        <v>28</v>
      </c>
      <c r="R30" s="13" t="s">
        <v>28</v>
      </c>
      <c r="S30" s="13" t="s">
        <v>28</v>
      </c>
      <c r="T30" s="13" t="s">
        <v>28</v>
      </c>
    </row>
    <row r="31" spans="1:23" s="17" customFormat="1" ht="24">
      <c r="A31" s="39" t="s">
        <v>45</v>
      </c>
      <c r="B31" s="42" t="s">
        <v>46</v>
      </c>
      <c r="C31" s="5" t="s">
        <v>60</v>
      </c>
      <c r="D31" s="69">
        <v>4.5460151279999996</v>
      </c>
      <c r="E31" s="83" t="s">
        <v>28</v>
      </c>
      <c r="F31" s="69">
        <v>4.5460151279999996</v>
      </c>
      <c r="G31" s="78" t="s">
        <v>28</v>
      </c>
      <c r="H31" s="13" t="s">
        <v>28</v>
      </c>
      <c r="I31" s="80" t="s">
        <v>28</v>
      </c>
      <c r="J31" s="13" t="s">
        <v>28</v>
      </c>
      <c r="K31" s="13" t="s">
        <v>28</v>
      </c>
      <c r="L31" s="13" t="s">
        <v>28</v>
      </c>
      <c r="M31" s="13" t="s">
        <v>28</v>
      </c>
      <c r="N31" s="13" t="s">
        <v>28</v>
      </c>
      <c r="O31" s="69" t="s">
        <v>28</v>
      </c>
      <c r="P31" s="13" t="s">
        <v>28</v>
      </c>
      <c r="Q31" s="13" t="s">
        <v>28</v>
      </c>
      <c r="R31" s="13" t="s">
        <v>28</v>
      </c>
      <c r="S31" s="13" t="s">
        <v>28</v>
      </c>
      <c r="T31" s="13" t="s">
        <v>28</v>
      </c>
    </row>
    <row r="32" spans="1:23" s="21" customFormat="1" ht="24">
      <c r="A32" s="39" t="s">
        <v>45</v>
      </c>
      <c r="B32" s="41" t="s">
        <v>61</v>
      </c>
      <c r="C32" s="5" t="s">
        <v>62</v>
      </c>
      <c r="D32" s="69">
        <v>22.214848319999998</v>
      </c>
      <c r="E32" s="83" t="s">
        <v>28</v>
      </c>
      <c r="F32" s="69">
        <v>22.214848319999998</v>
      </c>
      <c r="G32" s="78" t="s">
        <v>28</v>
      </c>
      <c r="H32" s="13" t="s">
        <v>28</v>
      </c>
      <c r="I32" s="80" t="s">
        <v>28</v>
      </c>
      <c r="J32" s="13" t="s">
        <v>28</v>
      </c>
      <c r="K32" s="13" t="s">
        <v>28</v>
      </c>
      <c r="L32" s="13" t="s">
        <v>28</v>
      </c>
      <c r="M32" s="13" t="s">
        <v>28</v>
      </c>
      <c r="N32" s="13" t="s">
        <v>28</v>
      </c>
      <c r="O32" s="69" t="s">
        <v>28</v>
      </c>
      <c r="P32" s="13" t="s">
        <v>28</v>
      </c>
      <c r="Q32" s="13" t="s">
        <v>28</v>
      </c>
      <c r="R32" s="13" t="s">
        <v>28</v>
      </c>
      <c r="S32" s="13" t="s">
        <v>28</v>
      </c>
      <c r="T32" s="13" t="s">
        <v>28</v>
      </c>
    </row>
    <row r="33" spans="1:20" s="17" customFormat="1" ht="48">
      <c r="A33" s="39" t="s">
        <v>45</v>
      </c>
      <c r="B33" s="43" t="s">
        <v>63</v>
      </c>
      <c r="C33" s="5" t="s">
        <v>64</v>
      </c>
      <c r="D33" s="69">
        <v>36.025016868000002</v>
      </c>
      <c r="E33" s="83" t="s">
        <v>28</v>
      </c>
      <c r="F33" s="69">
        <v>36.025016868000002</v>
      </c>
      <c r="G33" s="78" t="s">
        <v>28</v>
      </c>
      <c r="H33" s="13" t="s">
        <v>28</v>
      </c>
      <c r="I33" s="80" t="s">
        <v>28</v>
      </c>
      <c r="J33" s="13" t="s">
        <v>28</v>
      </c>
      <c r="K33" s="13" t="s">
        <v>28</v>
      </c>
      <c r="L33" s="13" t="s">
        <v>28</v>
      </c>
      <c r="M33" s="13" t="s">
        <v>28</v>
      </c>
      <c r="N33" s="13" t="s">
        <v>28</v>
      </c>
      <c r="O33" s="69" t="s">
        <v>28</v>
      </c>
      <c r="P33" s="13" t="s">
        <v>28</v>
      </c>
      <c r="Q33" s="13" t="s">
        <v>28</v>
      </c>
      <c r="R33" s="13" t="s">
        <v>28</v>
      </c>
      <c r="S33" s="13" t="s">
        <v>28</v>
      </c>
      <c r="T33" s="13" t="s">
        <v>28</v>
      </c>
    </row>
    <row r="34" spans="1:20" s="21" customFormat="1" ht="12.75">
      <c r="A34" s="39" t="s">
        <v>45</v>
      </c>
      <c r="B34" s="43" t="s">
        <v>65</v>
      </c>
      <c r="C34" s="5" t="s">
        <v>66</v>
      </c>
      <c r="D34" s="69">
        <v>6.0538661400000002</v>
      </c>
      <c r="E34" s="83" t="s">
        <v>28</v>
      </c>
      <c r="F34" s="69">
        <v>6.0538661400000002</v>
      </c>
      <c r="G34" s="78" t="s">
        <v>28</v>
      </c>
      <c r="H34" s="13" t="s">
        <v>28</v>
      </c>
      <c r="I34" s="80" t="s">
        <v>28</v>
      </c>
      <c r="J34" s="13" t="s">
        <v>28</v>
      </c>
      <c r="K34" s="13" t="s">
        <v>28</v>
      </c>
      <c r="L34" s="13" t="s">
        <v>28</v>
      </c>
      <c r="M34" s="13" t="s">
        <v>28</v>
      </c>
      <c r="N34" s="13" t="s">
        <v>28</v>
      </c>
      <c r="O34" s="69" t="s">
        <v>28</v>
      </c>
      <c r="P34" s="13" t="s">
        <v>28</v>
      </c>
      <c r="Q34" s="13" t="s">
        <v>28</v>
      </c>
      <c r="R34" s="13" t="s">
        <v>28</v>
      </c>
      <c r="S34" s="13" t="s">
        <v>28</v>
      </c>
      <c r="T34" s="13" t="s">
        <v>28</v>
      </c>
    </row>
    <row r="35" spans="1:20" s="17" customFormat="1" ht="36">
      <c r="A35" s="37" t="s">
        <v>67</v>
      </c>
      <c r="B35" s="44" t="s">
        <v>68</v>
      </c>
      <c r="C35" s="7" t="s">
        <v>35</v>
      </c>
      <c r="D35" s="68">
        <f>SUM(SUM(D36:D41))</f>
        <v>36.434298117959997</v>
      </c>
      <c r="E35" s="83" t="s">
        <v>28</v>
      </c>
      <c r="F35" s="68">
        <f>SUM(SUM(F36:F41))</f>
        <v>36.434298117959997</v>
      </c>
      <c r="G35" s="77">
        <f>SUM(SUM(G36:G41))</f>
        <v>7.3126156083599998</v>
      </c>
      <c r="H35" s="68">
        <f>SUM(SUM(H36:H41))</f>
        <v>0</v>
      </c>
      <c r="I35" s="80" t="s">
        <v>28</v>
      </c>
      <c r="J35" s="68">
        <f>SUM(SUM(J36:J41))</f>
        <v>0</v>
      </c>
      <c r="K35" s="13" t="s">
        <v>28</v>
      </c>
      <c r="L35" s="13" t="s">
        <v>28</v>
      </c>
      <c r="M35" s="13" t="s">
        <v>28</v>
      </c>
      <c r="N35" s="13" t="s">
        <v>28</v>
      </c>
      <c r="O35" s="68">
        <f>SUM(SUM(O36:O41))</f>
        <v>7.3126156083599998</v>
      </c>
      <c r="P35" s="13" t="s">
        <v>28</v>
      </c>
      <c r="Q35" s="14">
        <f>F35-J35</f>
        <v>36.434298117959997</v>
      </c>
      <c r="R35" s="14">
        <f>J35-G35</f>
        <v>-7.3126156083599998</v>
      </c>
      <c r="S35" s="14">
        <f>R35/G35*100</f>
        <v>-100</v>
      </c>
      <c r="T35" s="13" t="s">
        <v>28</v>
      </c>
    </row>
    <row r="36" spans="1:20" s="17" customFormat="1" ht="12.75">
      <c r="A36" s="45" t="s">
        <v>67</v>
      </c>
      <c r="B36" s="39" t="s">
        <v>69</v>
      </c>
      <c r="C36" s="5" t="s">
        <v>70</v>
      </c>
      <c r="D36" s="69">
        <v>1.2243879987599999</v>
      </c>
      <c r="E36" s="83" t="s">
        <v>28</v>
      </c>
      <c r="F36" s="69">
        <v>1.2243879987599999</v>
      </c>
      <c r="G36" s="78">
        <f>1.0203233323*1.2</f>
        <v>1.2243879987599999</v>
      </c>
      <c r="H36" s="6" t="s">
        <v>28</v>
      </c>
      <c r="I36" s="80" t="s">
        <v>28</v>
      </c>
      <c r="J36" s="6" t="s">
        <v>28</v>
      </c>
      <c r="K36" s="13" t="s">
        <v>28</v>
      </c>
      <c r="L36" s="13" t="s">
        <v>28</v>
      </c>
      <c r="M36" s="13" t="s">
        <v>28</v>
      </c>
      <c r="N36" s="13" t="s">
        <v>28</v>
      </c>
      <c r="O36" s="69">
        <f>1.0203233323*1.2</f>
        <v>1.2243879987599999</v>
      </c>
      <c r="P36" s="13" t="s">
        <v>28</v>
      </c>
      <c r="Q36" s="6" t="s">
        <v>28</v>
      </c>
      <c r="R36" s="6" t="s">
        <v>28</v>
      </c>
      <c r="S36" s="13" t="s">
        <v>28</v>
      </c>
      <c r="T36" s="13" t="s">
        <v>28</v>
      </c>
    </row>
    <row r="37" spans="1:20" s="21" customFormat="1" ht="38.25">
      <c r="A37" s="45" t="s">
        <v>67</v>
      </c>
      <c r="B37" s="46" t="s">
        <v>71</v>
      </c>
      <c r="C37" s="5" t="s">
        <v>72</v>
      </c>
      <c r="D37" s="69">
        <v>6.0882276095999996</v>
      </c>
      <c r="E37" s="83" t="s">
        <v>28</v>
      </c>
      <c r="F37" s="69">
        <v>6.0882276095999996</v>
      </c>
      <c r="G37" s="78">
        <f>1.2*5.073523008</f>
        <v>6.0882276095999996</v>
      </c>
      <c r="H37" s="6" t="s">
        <v>28</v>
      </c>
      <c r="I37" s="80" t="s">
        <v>28</v>
      </c>
      <c r="J37" s="6" t="s">
        <v>28</v>
      </c>
      <c r="K37" s="13" t="s">
        <v>28</v>
      </c>
      <c r="L37" s="13" t="s">
        <v>28</v>
      </c>
      <c r="M37" s="13" t="s">
        <v>28</v>
      </c>
      <c r="N37" s="13" t="s">
        <v>28</v>
      </c>
      <c r="O37" s="69">
        <f>1.2*5.073523008</f>
        <v>6.0882276095999996</v>
      </c>
      <c r="P37" s="13" t="s">
        <v>28</v>
      </c>
      <c r="Q37" s="6" t="s">
        <v>28</v>
      </c>
      <c r="R37" s="6" t="s">
        <v>28</v>
      </c>
      <c r="S37" s="13" t="s">
        <v>28</v>
      </c>
      <c r="T37" s="13" t="s">
        <v>28</v>
      </c>
    </row>
    <row r="38" spans="1:20" s="17" customFormat="1" ht="38.25">
      <c r="A38" s="45" t="s">
        <v>67</v>
      </c>
      <c r="B38" s="46" t="s">
        <v>73</v>
      </c>
      <c r="C38" s="5" t="s">
        <v>74</v>
      </c>
      <c r="D38" s="71">
        <v>6.3317567135999999</v>
      </c>
      <c r="E38" s="83" t="s">
        <v>28</v>
      </c>
      <c r="F38" s="71">
        <v>6.3317567135999999</v>
      </c>
      <c r="G38" s="78" t="s">
        <v>28</v>
      </c>
      <c r="H38" s="6" t="s">
        <v>28</v>
      </c>
      <c r="I38" s="80" t="s">
        <v>28</v>
      </c>
      <c r="J38" s="6" t="s">
        <v>28</v>
      </c>
      <c r="K38" s="13" t="s">
        <v>28</v>
      </c>
      <c r="L38" s="13" t="s">
        <v>28</v>
      </c>
      <c r="M38" s="13" t="s">
        <v>28</v>
      </c>
      <c r="N38" s="13" t="s">
        <v>28</v>
      </c>
      <c r="O38" s="69" t="s">
        <v>28</v>
      </c>
      <c r="P38" s="13" t="s">
        <v>28</v>
      </c>
      <c r="Q38" s="6" t="s">
        <v>28</v>
      </c>
      <c r="R38" s="6" t="s">
        <v>28</v>
      </c>
      <c r="S38" s="13" t="s">
        <v>28</v>
      </c>
      <c r="T38" s="13" t="s">
        <v>28</v>
      </c>
    </row>
    <row r="39" spans="1:20" s="21" customFormat="1" ht="38.25">
      <c r="A39" s="45" t="s">
        <v>67</v>
      </c>
      <c r="B39" s="46" t="s">
        <v>75</v>
      </c>
      <c r="C39" s="5" t="s">
        <v>76</v>
      </c>
      <c r="D39" s="71">
        <v>8.2291090199999992</v>
      </c>
      <c r="E39" s="83" t="s">
        <v>28</v>
      </c>
      <c r="F39" s="71">
        <v>8.2291090199999992</v>
      </c>
      <c r="G39" s="78" t="s">
        <v>28</v>
      </c>
      <c r="H39" s="6" t="s">
        <v>28</v>
      </c>
      <c r="I39" s="80" t="s">
        <v>28</v>
      </c>
      <c r="J39" s="6" t="s">
        <v>28</v>
      </c>
      <c r="K39" s="13" t="s">
        <v>28</v>
      </c>
      <c r="L39" s="13" t="s">
        <v>28</v>
      </c>
      <c r="M39" s="13" t="s">
        <v>28</v>
      </c>
      <c r="N39" s="13" t="s">
        <v>28</v>
      </c>
      <c r="O39" s="69" t="s">
        <v>28</v>
      </c>
      <c r="P39" s="13" t="s">
        <v>28</v>
      </c>
      <c r="Q39" s="6" t="s">
        <v>28</v>
      </c>
      <c r="R39" s="6" t="s">
        <v>28</v>
      </c>
      <c r="S39" s="13" t="s">
        <v>28</v>
      </c>
      <c r="T39" s="13" t="s">
        <v>28</v>
      </c>
    </row>
    <row r="40" spans="1:20" s="17" customFormat="1" ht="60">
      <c r="A40" s="45" t="s">
        <v>67</v>
      </c>
      <c r="B40" s="47" t="s">
        <v>77</v>
      </c>
      <c r="C40" s="5" t="s">
        <v>78</v>
      </c>
      <c r="D40" s="71">
        <v>6.9705598680000005</v>
      </c>
      <c r="E40" s="83" t="s">
        <v>28</v>
      </c>
      <c r="F40" s="71">
        <v>6.9705598680000005</v>
      </c>
      <c r="G40" s="78" t="s">
        <v>28</v>
      </c>
      <c r="H40" s="6" t="s">
        <v>28</v>
      </c>
      <c r="I40" s="80" t="s">
        <v>28</v>
      </c>
      <c r="J40" s="6" t="s">
        <v>28</v>
      </c>
      <c r="K40" s="13" t="s">
        <v>28</v>
      </c>
      <c r="L40" s="13" t="s">
        <v>28</v>
      </c>
      <c r="M40" s="13" t="s">
        <v>28</v>
      </c>
      <c r="N40" s="13" t="s">
        <v>28</v>
      </c>
      <c r="O40" s="69" t="s">
        <v>28</v>
      </c>
      <c r="P40" s="13" t="s">
        <v>28</v>
      </c>
      <c r="Q40" s="13" t="s">
        <v>28</v>
      </c>
      <c r="R40" s="13" t="s">
        <v>28</v>
      </c>
      <c r="S40" s="13" t="s">
        <v>28</v>
      </c>
      <c r="T40" s="13" t="s">
        <v>28</v>
      </c>
    </row>
    <row r="41" spans="1:20" s="20" customFormat="1" ht="60">
      <c r="A41" s="45" t="s">
        <v>67</v>
      </c>
      <c r="B41" s="47" t="s">
        <v>79</v>
      </c>
      <c r="C41" s="5" t="s">
        <v>80</v>
      </c>
      <c r="D41" s="71">
        <v>7.5902569079999997</v>
      </c>
      <c r="E41" s="83" t="s">
        <v>28</v>
      </c>
      <c r="F41" s="71">
        <v>7.5902569079999997</v>
      </c>
      <c r="G41" s="78" t="s">
        <v>28</v>
      </c>
      <c r="H41" s="6" t="s">
        <v>28</v>
      </c>
      <c r="I41" s="80" t="s">
        <v>28</v>
      </c>
      <c r="J41" s="6" t="s">
        <v>28</v>
      </c>
      <c r="K41" s="13" t="s">
        <v>28</v>
      </c>
      <c r="L41" s="13" t="s">
        <v>28</v>
      </c>
      <c r="M41" s="13" t="s">
        <v>28</v>
      </c>
      <c r="N41" s="13" t="s">
        <v>28</v>
      </c>
      <c r="O41" s="69" t="s">
        <v>28</v>
      </c>
      <c r="P41" s="13" t="s">
        <v>28</v>
      </c>
      <c r="Q41" s="13" t="s">
        <v>28</v>
      </c>
      <c r="R41" s="13" t="s">
        <v>28</v>
      </c>
      <c r="S41" s="13" t="s">
        <v>28</v>
      </c>
      <c r="T41" s="13" t="s">
        <v>28</v>
      </c>
    </row>
    <row r="42" spans="1:20" s="17" customFormat="1" ht="38.25">
      <c r="A42" s="38" t="s">
        <v>81</v>
      </c>
      <c r="B42" s="38" t="s">
        <v>31</v>
      </c>
      <c r="C42" s="128" t="s">
        <v>35</v>
      </c>
      <c r="D42" s="75">
        <f>D43</f>
        <v>191.57760877152177</v>
      </c>
      <c r="E42" s="83" t="s">
        <v>28</v>
      </c>
      <c r="F42" s="75">
        <f>F43</f>
        <v>191.5776087711985</v>
      </c>
      <c r="G42" s="68">
        <f>G43</f>
        <v>39.945496810798517</v>
      </c>
      <c r="H42" s="68">
        <f>H43</f>
        <v>7.0361867999999994E-2</v>
      </c>
      <c r="I42" s="13" t="s">
        <v>28</v>
      </c>
      <c r="J42" s="68">
        <f>J43</f>
        <v>7.0361867999999994E-2</v>
      </c>
      <c r="K42" s="13" t="s">
        <v>28</v>
      </c>
      <c r="L42" s="13" t="s">
        <v>28</v>
      </c>
      <c r="M42" s="13" t="s">
        <v>28</v>
      </c>
      <c r="N42" s="13" t="s">
        <v>28</v>
      </c>
      <c r="O42" s="68">
        <f>O43</f>
        <v>39.945496810798517</v>
      </c>
      <c r="P42" s="13" t="s">
        <v>28</v>
      </c>
      <c r="Q42" s="14">
        <f>F42-J42</f>
        <v>191.50724690319851</v>
      </c>
      <c r="R42" s="14">
        <f>J42-G42</f>
        <v>-39.875134942798518</v>
      </c>
      <c r="S42" s="14">
        <f>R42/G42*100</f>
        <v>-99.823855318827881</v>
      </c>
      <c r="T42" s="13" t="s">
        <v>28</v>
      </c>
    </row>
    <row r="43" spans="1:20" s="17" customFormat="1" ht="25.5">
      <c r="A43" s="38" t="s">
        <v>82</v>
      </c>
      <c r="B43" s="38" t="s">
        <v>32</v>
      </c>
      <c r="C43" s="7" t="s">
        <v>35</v>
      </c>
      <c r="D43" s="68">
        <f>D44+D66++D76+D100</f>
        <v>191.57760877152177</v>
      </c>
      <c r="E43" s="83" t="s">
        <v>28</v>
      </c>
      <c r="F43" s="68">
        <f>F44+F66++F76+F100</f>
        <v>191.5776087711985</v>
      </c>
      <c r="G43" s="77">
        <f>SUM(G44,G66,G76,G100)</f>
        <v>39.945496810798517</v>
      </c>
      <c r="H43" s="68">
        <f>H44+H66++H76+H100</f>
        <v>7.0361867999999994E-2</v>
      </c>
      <c r="I43" s="80" t="s">
        <v>28</v>
      </c>
      <c r="J43" s="68">
        <f>J44+J66++J76+J100</f>
        <v>7.0361867999999994E-2</v>
      </c>
      <c r="K43" s="13" t="s">
        <v>28</v>
      </c>
      <c r="L43" s="13" t="s">
        <v>28</v>
      </c>
      <c r="M43" s="13" t="s">
        <v>28</v>
      </c>
      <c r="N43" s="13" t="s">
        <v>28</v>
      </c>
      <c r="O43" s="68">
        <f>SUM(O44,O66,O76,O100)</f>
        <v>39.945496810798517</v>
      </c>
      <c r="P43" s="13" t="s">
        <v>28</v>
      </c>
      <c r="Q43" s="14">
        <f>F43-J43</f>
        <v>191.50724690319851</v>
      </c>
      <c r="R43" s="14">
        <f>J43-G43</f>
        <v>-39.875134942798518</v>
      </c>
      <c r="S43" s="14">
        <f>R43/G43*100</f>
        <v>-99.823855318827881</v>
      </c>
      <c r="T43" s="13" t="s">
        <v>28</v>
      </c>
    </row>
    <row r="44" spans="1:20" s="17" customFormat="1" ht="38.25">
      <c r="A44" s="39" t="s">
        <v>82</v>
      </c>
      <c r="B44" s="38" t="s">
        <v>38</v>
      </c>
      <c r="C44" s="7" t="s">
        <v>35</v>
      </c>
      <c r="D44" s="68">
        <f>SUM(D45:D65)</f>
        <v>101.34978128057627</v>
      </c>
      <c r="E44" s="83" t="s">
        <v>28</v>
      </c>
      <c r="F44" s="68">
        <f>SUM(F45:F65)</f>
        <v>101.34978128057627</v>
      </c>
      <c r="G44" s="77">
        <f>SUM(G45:G47)</f>
        <v>15.655769866976279</v>
      </c>
      <c r="H44" s="68">
        <f>SUM(H45:H65)</f>
        <v>0</v>
      </c>
      <c r="I44" s="80" t="s">
        <v>28</v>
      </c>
      <c r="J44" s="68">
        <f>SUM(J45:J65)</f>
        <v>0</v>
      </c>
      <c r="K44" s="13" t="s">
        <v>28</v>
      </c>
      <c r="L44" s="13" t="s">
        <v>28</v>
      </c>
      <c r="M44" s="13" t="s">
        <v>28</v>
      </c>
      <c r="N44" s="13" t="s">
        <v>28</v>
      </c>
      <c r="O44" s="68">
        <f>SUM(O45:O47)</f>
        <v>15.655769866976279</v>
      </c>
      <c r="P44" s="13" t="s">
        <v>28</v>
      </c>
      <c r="Q44" s="14">
        <f>F44-J44</f>
        <v>101.34978128057627</v>
      </c>
      <c r="R44" s="14">
        <f>J44-G44</f>
        <v>-15.655769866976279</v>
      </c>
      <c r="S44" s="14">
        <f>R44/G44*100</f>
        <v>-100</v>
      </c>
      <c r="T44" s="13" t="s">
        <v>28</v>
      </c>
    </row>
    <row r="45" spans="1:20" s="17" customFormat="1" ht="12.75">
      <c r="A45" s="39" t="s">
        <v>82</v>
      </c>
      <c r="B45" s="45" t="s">
        <v>83</v>
      </c>
      <c r="C45" s="5" t="s">
        <v>84</v>
      </c>
      <c r="D45" s="71">
        <v>8.7450900780000005</v>
      </c>
      <c r="E45" s="83" t="s">
        <v>28</v>
      </c>
      <c r="F45" s="71">
        <v>8.7450900780000005</v>
      </c>
      <c r="G45" s="79">
        <v>8.7450900780000005</v>
      </c>
      <c r="H45" s="13" t="s">
        <v>28</v>
      </c>
      <c r="I45" s="80" t="s">
        <v>28</v>
      </c>
      <c r="J45" s="13" t="s">
        <v>28</v>
      </c>
      <c r="K45" s="13" t="s">
        <v>28</v>
      </c>
      <c r="L45" s="13" t="s">
        <v>28</v>
      </c>
      <c r="M45" s="13" t="s">
        <v>28</v>
      </c>
      <c r="N45" s="13" t="s">
        <v>28</v>
      </c>
      <c r="O45" s="71">
        <v>8.7450900780000005</v>
      </c>
      <c r="P45" s="13" t="s">
        <v>28</v>
      </c>
      <c r="Q45" s="13" t="s">
        <v>28</v>
      </c>
      <c r="R45" s="13" t="s">
        <v>28</v>
      </c>
      <c r="S45" s="13" t="s">
        <v>28</v>
      </c>
      <c r="T45" s="13" t="s">
        <v>28</v>
      </c>
    </row>
    <row r="46" spans="1:20" s="17" customFormat="1" ht="12.75">
      <c r="A46" s="39" t="s">
        <v>82</v>
      </c>
      <c r="B46" s="45" t="s">
        <v>85</v>
      </c>
      <c r="C46" s="5" t="s">
        <v>86</v>
      </c>
      <c r="D46" s="71">
        <v>3.1311539733854397</v>
      </c>
      <c r="E46" s="83" t="s">
        <v>28</v>
      </c>
      <c r="F46" s="71">
        <v>3.1311539733854397</v>
      </c>
      <c r="G46" s="79">
        <v>3.1311539733854397</v>
      </c>
      <c r="H46" s="13" t="s">
        <v>28</v>
      </c>
      <c r="I46" s="80" t="s">
        <v>28</v>
      </c>
      <c r="J46" s="13" t="s">
        <v>28</v>
      </c>
      <c r="K46" s="13" t="s">
        <v>28</v>
      </c>
      <c r="L46" s="13" t="s">
        <v>28</v>
      </c>
      <c r="M46" s="13" t="s">
        <v>28</v>
      </c>
      <c r="N46" s="13" t="s">
        <v>28</v>
      </c>
      <c r="O46" s="71">
        <v>3.1311539733854397</v>
      </c>
      <c r="P46" s="13" t="s">
        <v>28</v>
      </c>
      <c r="Q46" s="13" t="s">
        <v>28</v>
      </c>
      <c r="R46" s="13" t="s">
        <v>28</v>
      </c>
      <c r="S46" s="13" t="s">
        <v>28</v>
      </c>
      <c r="T46" s="28" t="s">
        <v>28</v>
      </c>
    </row>
    <row r="47" spans="1:20" s="17" customFormat="1" ht="12.75">
      <c r="A47" s="39" t="s">
        <v>82</v>
      </c>
      <c r="B47" s="45" t="s">
        <v>87</v>
      </c>
      <c r="C47" s="5" t="s">
        <v>88</v>
      </c>
      <c r="D47" s="71">
        <v>3.7795258155908398</v>
      </c>
      <c r="E47" s="83" t="s">
        <v>28</v>
      </c>
      <c r="F47" s="71">
        <v>3.7795258155908398</v>
      </c>
      <c r="G47" s="79">
        <v>3.7795258155908398</v>
      </c>
      <c r="H47" s="13" t="s">
        <v>28</v>
      </c>
      <c r="I47" s="80" t="s">
        <v>28</v>
      </c>
      <c r="J47" s="13" t="s">
        <v>28</v>
      </c>
      <c r="K47" s="13" t="s">
        <v>28</v>
      </c>
      <c r="L47" s="13" t="s">
        <v>28</v>
      </c>
      <c r="M47" s="13" t="s">
        <v>28</v>
      </c>
      <c r="N47" s="13" t="s">
        <v>28</v>
      </c>
      <c r="O47" s="71">
        <v>3.7795258155908398</v>
      </c>
      <c r="P47" s="13" t="s">
        <v>28</v>
      </c>
      <c r="Q47" s="13" t="s">
        <v>28</v>
      </c>
      <c r="R47" s="13" t="s">
        <v>28</v>
      </c>
      <c r="S47" s="13" t="s">
        <v>28</v>
      </c>
      <c r="T47" s="13" t="s">
        <v>28</v>
      </c>
    </row>
    <row r="48" spans="1:20" s="17" customFormat="1" ht="15">
      <c r="A48" s="39" t="s">
        <v>82</v>
      </c>
      <c r="B48" s="47" t="s">
        <v>109</v>
      </c>
      <c r="C48" s="5" t="s">
        <v>110</v>
      </c>
      <c r="D48" s="71">
        <v>7.2906557555999996</v>
      </c>
      <c r="E48" s="83" t="s">
        <v>28</v>
      </c>
      <c r="F48" s="71">
        <v>7.2906557555999996</v>
      </c>
      <c r="G48" s="78" t="s">
        <v>28</v>
      </c>
      <c r="H48" s="13" t="s">
        <v>28</v>
      </c>
      <c r="I48" s="80" t="s">
        <v>28</v>
      </c>
      <c r="J48" s="13" t="s">
        <v>28</v>
      </c>
      <c r="K48" s="13" t="s">
        <v>28</v>
      </c>
      <c r="L48" s="13" t="s">
        <v>28</v>
      </c>
      <c r="M48" s="13" t="s">
        <v>28</v>
      </c>
      <c r="N48" s="13" t="s">
        <v>28</v>
      </c>
      <c r="O48" s="69" t="s">
        <v>28</v>
      </c>
      <c r="P48" s="13" t="s">
        <v>28</v>
      </c>
      <c r="Q48" s="13" t="s">
        <v>28</v>
      </c>
      <c r="R48" s="13" t="s">
        <v>28</v>
      </c>
      <c r="S48" s="13" t="s">
        <v>28</v>
      </c>
      <c r="T48" s="13" t="s">
        <v>28</v>
      </c>
    </row>
    <row r="49" spans="1:20" s="17" customFormat="1" ht="15">
      <c r="A49" s="39" t="s">
        <v>82</v>
      </c>
      <c r="B49" s="47" t="s">
        <v>111</v>
      </c>
      <c r="C49" s="5" t="s">
        <v>112</v>
      </c>
      <c r="D49" s="71">
        <v>1.8880588439999999</v>
      </c>
      <c r="E49" s="83" t="s">
        <v>28</v>
      </c>
      <c r="F49" s="71">
        <v>1.8880588439999999</v>
      </c>
      <c r="G49" s="78" t="s">
        <v>28</v>
      </c>
      <c r="H49" s="13" t="s">
        <v>28</v>
      </c>
      <c r="I49" s="80" t="s">
        <v>28</v>
      </c>
      <c r="J49" s="13" t="s">
        <v>28</v>
      </c>
      <c r="K49" s="13" t="s">
        <v>28</v>
      </c>
      <c r="L49" s="13" t="s">
        <v>28</v>
      </c>
      <c r="M49" s="13" t="s">
        <v>28</v>
      </c>
      <c r="N49" s="13" t="s">
        <v>28</v>
      </c>
      <c r="O49" s="69" t="s">
        <v>28</v>
      </c>
      <c r="P49" s="13" t="s">
        <v>28</v>
      </c>
      <c r="Q49" s="13" t="s">
        <v>28</v>
      </c>
      <c r="R49" s="13" t="s">
        <v>28</v>
      </c>
      <c r="S49" s="13" t="s">
        <v>28</v>
      </c>
      <c r="T49" s="13" t="s">
        <v>28</v>
      </c>
    </row>
    <row r="50" spans="1:20" s="17" customFormat="1" ht="15">
      <c r="A50" s="39" t="s">
        <v>82</v>
      </c>
      <c r="B50" s="47" t="s">
        <v>113</v>
      </c>
      <c r="C50" s="5" t="s">
        <v>114</v>
      </c>
      <c r="D50" s="71">
        <v>2.0229201479999999</v>
      </c>
      <c r="E50" s="83" t="s">
        <v>28</v>
      </c>
      <c r="F50" s="71">
        <v>2.0229201479999999</v>
      </c>
      <c r="G50" s="78" t="s">
        <v>28</v>
      </c>
      <c r="H50" s="13" t="s">
        <v>28</v>
      </c>
      <c r="I50" s="80" t="s">
        <v>28</v>
      </c>
      <c r="J50" s="13" t="s">
        <v>28</v>
      </c>
      <c r="K50" s="13" t="s">
        <v>28</v>
      </c>
      <c r="L50" s="13" t="s">
        <v>28</v>
      </c>
      <c r="M50" s="13" t="s">
        <v>28</v>
      </c>
      <c r="N50" s="13" t="s">
        <v>28</v>
      </c>
      <c r="O50" s="69" t="s">
        <v>28</v>
      </c>
      <c r="P50" s="13" t="s">
        <v>28</v>
      </c>
      <c r="Q50" s="13" t="s">
        <v>28</v>
      </c>
      <c r="R50" s="13" t="s">
        <v>28</v>
      </c>
      <c r="S50" s="13" t="s">
        <v>28</v>
      </c>
      <c r="T50" s="13" t="s">
        <v>28</v>
      </c>
    </row>
    <row r="51" spans="1:20" s="17" customFormat="1" ht="15">
      <c r="A51" s="39" t="s">
        <v>82</v>
      </c>
      <c r="B51" s="47" t="s">
        <v>115</v>
      </c>
      <c r="C51" s="5" t="s">
        <v>116</v>
      </c>
      <c r="D51" s="71">
        <v>0.6743067156</v>
      </c>
      <c r="E51" s="83" t="s">
        <v>28</v>
      </c>
      <c r="F51" s="71">
        <v>0.6743067156</v>
      </c>
      <c r="G51" s="78" t="s">
        <v>28</v>
      </c>
      <c r="H51" s="13" t="s">
        <v>28</v>
      </c>
      <c r="I51" s="80" t="s">
        <v>28</v>
      </c>
      <c r="J51" s="13" t="s">
        <v>28</v>
      </c>
      <c r="K51" s="13" t="s">
        <v>28</v>
      </c>
      <c r="L51" s="13" t="s">
        <v>28</v>
      </c>
      <c r="M51" s="13" t="s">
        <v>28</v>
      </c>
      <c r="N51" s="13" t="s">
        <v>28</v>
      </c>
      <c r="O51" s="69" t="s">
        <v>28</v>
      </c>
      <c r="P51" s="13" t="s">
        <v>28</v>
      </c>
      <c r="Q51" s="13" t="s">
        <v>28</v>
      </c>
      <c r="R51" s="13" t="s">
        <v>28</v>
      </c>
      <c r="S51" s="13" t="s">
        <v>28</v>
      </c>
      <c r="T51" s="13" t="s">
        <v>28</v>
      </c>
    </row>
    <row r="52" spans="1:20" s="17" customFormat="1" ht="30">
      <c r="A52" s="39" t="s">
        <v>82</v>
      </c>
      <c r="B52" s="47" t="s">
        <v>117</v>
      </c>
      <c r="C52" s="5" t="s">
        <v>118</v>
      </c>
      <c r="D52" s="71">
        <v>0.87659873039999991</v>
      </c>
      <c r="E52" s="83" t="s">
        <v>28</v>
      </c>
      <c r="F52" s="71">
        <v>0.87659873039999991</v>
      </c>
      <c r="G52" s="78" t="s">
        <v>28</v>
      </c>
      <c r="H52" s="13" t="s">
        <v>28</v>
      </c>
      <c r="I52" s="80" t="s">
        <v>28</v>
      </c>
      <c r="J52" s="13" t="s">
        <v>28</v>
      </c>
      <c r="K52" s="13" t="s">
        <v>28</v>
      </c>
      <c r="L52" s="13" t="s">
        <v>28</v>
      </c>
      <c r="M52" s="13" t="s">
        <v>28</v>
      </c>
      <c r="N52" s="13" t="s">
        <v>28</v>
      </c>
      <c r="O52" s="69" t="s">
        <v>28</v>
      </c>
      <c r="P52" s="13" t="s">
        <v>28</v>
      </c>
      <c r="Q52" s="13" t="s">
        <v>28</v>
      </c>
      <c r="R52" s="13" t="s">
        <v>28</v>
      </c>
      <c r="S52" s="13" t="s">
        <v>28</v>
      </c>
      <c r="T52" s="13" t="s">
        <v>28</v>
      </c>
    </row>
    <row r="53" spans="1:20" s="17" customFormat="1" ht="15">
      <c r="A53" s="39" t="s">
        <v>82</v>
      </c>
      <c r="B53" s="52" t="s">
        <v>132</v>
      </c>
      <c r="C53" s="5" t="s">
        <v>133</v>
      </c>
      <c r="D53" s="71">
        <v>15.442530504</v>
      </c>
      <c r="E53" s="83" t="s">
        <v>28</v>
      </c>
      <c r="F53" s="71">
        <v>15.442530504</v>
      </c>
      <c r="G53" s="78" t="s">
        <v>28</v>
      </c>
      <c r="H53" s="13" t="s">
        <v>28</v>
      </c>
      <c r="I53" s="80" t="s">
        <v>28</v>
      </c>
      <c r="J53" s="13" t="s">
        <v>28</v>
      </c>
      <c r="K53" s="13" t="s">
        <v>28</v>
      </c>
      <c r="L53" s="13" t="s">
        <v>28</v>
      </c>
      <c r="M53" s="13" t="s">
        <v>28</v>
      </c>
      <c r="N53" s="13" t="s">
        <v>28</v>
      </c>
      <c r="O53" s="69" t="s">
        <v>28</v>
      </c>
      <c r="P53" s="13" t="s">
        <v>28</v>
      </c>
      <c r="Q53" s="15" t="s">
        <v>28</v>
      </c>
      <c r="R53" s="13" t="s">
        <v>28</v>
      </c>
      <c r="S53" s="13" t="s">
        <v>28</v>
      </c>
      <c r="T53" s="13" t="s">
        <v>28</v>
      </c>
    </row>
    <row r="54" spans="1:20" s="17" customFormat="1" ht="15">
      <c r="A54" s="39" t="s">
        <v>82</v>
      </c>
      <c r="B54" s="52" t="s">
        <v>134</v>
      </c>
      <c r="C54" s="5" t="s">
        <v>135</v>
      </c>
      <c r="D54" s="71">
        <v>15.442530504</v>
      </c>
      <c r="E54" s="83" t="s">
        <v>28</v>
      </c>
      <c r="F54" s="71">
        <v>15.442530504</v>
      </c>
      <c r="G54" s="78" t="s">
        <v>28</v>
      </c>
      <c r="H54" s="13" t="s">
        <v>28</v>
      </c>
      <c r="I54" s="80" t="s">
        <v>28</v>
      </c>
      <c r="J54" s="13" t="s">
        <v>28</v>
      </c>
      <c r="K54" s="13" t="s">
        <v>28</v>
      </c>
      <c r="L54" s="13" t="s">
        <v>28</v>
      </c>
      <c r="M54" s="13" t="s">
        <v>28</v>
      </c>
      <c r="N54" s="13" t="s">
        <v>28</v>
      </c>
      <c r="O54" s="69" t="s">
        <v>28</v>
      </c>
      <c r="P54" s="13" t="s">
        <v>28</v>
      </c>
      <c r="Q54" s="13" t="s">
        <v>28</v>
      </c>
      <c r="R54" s="13" t="s">
        <v>28</v>
      </c>
      <c r="S54" s="13" t="s">
        <v>28</v>
      </c>
      <c r="T54" s="13" t="s">
        <v>28</v>
      </c>
    </row>
    <row r="55" spans="1:20" s="17" customFormat="1" ht="15">
      <c r="A55" s="39" t="s">
        <v>82</v>
      </c>
      <c r="B55" s="47" t="s">
        <v>151</v>
      </c>
      <c r="C55" s="5" t="s">
        <v>152</v>
      </c>
      <c r="D55" s="71">
        <v>7.2224093399999996</v>
      </c>
      <c r="E55" s="83" t="s">
        <v>28</v>
      </c>
      <c r="F55" s="71">
        <v>7.2224093399999996</v>
      </c>
      <c r="G55" s="78" t="s">
        <v>28</v>
      </c>
      <c r="H55" s="13" t="s">
        <v>28</v>
      </c>
      <c r="I55" s="80" t="s">
        <v>28</v>
      </c>
      <c r="J55" s="13" t="s">
        <v>28</v>
      </c>
      <c r="K55" s="13" t="s">
        <v>28</v>
      </c>
      <c r="L55" s="13" t="s">
        <v>28</v>
      </c>
      <c r="M55" s="13" t="s">
        <v>28</v>
      </c>
      <c r="N55" s="13" t="s">
        <v>28</v>
      </c>
      <c r="O55" s="69" t="s">
        <v>28</v>
      </c>
      <c r="P55" s="13" t="s">
        <v>28</v>
      </c>
      <c r="Q55" s="13" t="s">
        <v>28</v>
      </c>
      <c r="R55" s="13" t="s">
        <v>28</v>
      </c>
      <c r="S55" s="13" t="s">
        <v>28</v>
      </c>
      <c r="T55" s="13" t="s">
        <v>28</v>
      </c>
    </row>
    <row r="56" spans="1:20" s="17" customFormat="1" ht="15">
      <c r="A56" s="39" t="s">
        <v>82</v>
      </c>
      <c r="B56" s="52" t="s">
        <v>303</v>
      </c>
      <c r="C56" s="5" t="s">
        <v>153</v>
      </c>
      <c r="D56" s="71">
        <v>4.3243855440000001</v>
      </c>
      <c r="E56" s="83" t="s">
        <v>28</v>
      </c>
      <c r="F56" s="71">
        <v>4.3243855440000001</v>
      </c>
      <c r="G56" s="78" t="s">
        <v>28</v>
      </c>
      <c r="H56" s="13" t="s">
        <v>28</v>
      </c>
      <c r="I56" s="80" t="s">
        <v>28</v>
      </c>
      <c r="J56" s="13" t="s">
        <v>28</v>
      </c>
      <c r="K56" s="13" t="s">
        <v>28</v>
      </c>
      <c r="L56" s="13" t="s">
        <v>28</v>
      </c>
      <c r="M56" s="13" t="s">
        <v>28</v>
      </c>
      <c r="N56" s="13" t="s">
        <v>28</v>
      </c>
      <c r="O56" s="69" t="s">
        <v>28</v>
      </c>
      <c r="P56" s="13" t="s">
        <v>28</v>
      </c>
      <c r="Q56" s="13" t="s">
        <v>28</v>
      </c>
      <c r="R56" s="13" t="s">
        <v>28</v>
      </c>
      <c r="S56" s="13" t="s">
        <v>28</v>
      </c>
      <c r="T56" s="13" t="s">
        <v>28</v>
      </c>
    </row>
    <row r="57" spans="1:20" s="17" customFormat="1" ht="15">
      <c r="A57" s="39" t="s">
        <v>82</v>
      </c>
      <c r="B57" s="52" t="s">
        <v>154</v>
      </c>
      <c r="C57" s="5" t="s">
        <v>155</v>
      </c>
      <c r="D57" s="71">
        <v>3.8360841239999997</v>
      </c>
      <c r="E57" s="83" t="s">
        <v>28</v>
      </c>
      <c r="F57" s="71">
        <v>3.8360841239999997</v>
      </c>
      <c r="G57" s="78" t="s">
        <v>28</v>
      </c>
      <c r="H57" s="13" t="s">
        <v>28</v>
      </c>
      <c r="I57" s="80" t="s">
        <v>28</v>
      </c>
      <c r="J57" s="13" t="s">
        <v>28</v>
      </c>
      <c r="K57" s="13" t="s">
        <v>28</v>
      </c>
      <c r="L57" s="13" t="s">
        <v>28</v>
      </c>
      <c r="M57" s="13" t="s">
        <v>28</v>
      </c>
      <c r="N57" s="13" t="s">
        <v>28</v>
      </c>
      <c r="O57" s="69" t="s">
        <v>28</v>
      </c>
      <c r="P57" s="13" t="s">
        <v>28</v>
      </c>
      <c r="Q57" s="13" t="s">
        <v>28</v>
      </c>
      <c r="R57" s="13" t="s">
        <v>28</v>
      </c>
      <c r="S57" s="13" t="s">
        <v>28</v>
      </c>
      <c r="T57" s="13" t="s">
        <v>28</v>
      </c>
    </row>
    <row r="58" spans="1:20" s="17" customFormat="1" ht="15">
      <c r="A58" s="39" t="s">
        <v>82</v>
      </c>
      <c r="B58" s="52" t="s">
        <v>156</v>
      </c>
      <c r="C58" s="5" t="s">
        <v>157</v>
      </c>
      <c r="D58" s="71">
        <v>3.686998644</v>
      </c>
      <c r="E58" s="83" t="s">
        <v>28</v>
      </c>
      <c r="F58" s="71">
        <v>3.686998644</v>
      </c>
      <c r="G58" s="78" t="s">
        <v>28</v>
      </c>
      <c r="H58" s="13" t="s">
        <v>28</v>
      </c>
      <c r="I58" s="80" t="s">
        <v>28</v>
      </c>
      <c r="J58" s="13" t="s">
        <v>28</v>
      </c>
      <c r="K58" s="13" t="s">
        <v>28</v>
      </c>
      <c r="L58" s="13" t="s">
        <v>28</v>
      </c>
      <c r="M58" s="13" t="s">
        <v>28</v>
      </c>
      <c r="N58" s="13" t="s">
        <v>28</v>
      </c>
      <c r="O58" s="69" t="s">
        <v>28</v>
      </c>
      <c r="P58" s="13" t="s">
        <v>28</v>
      </c>
      <c r="Q58" s="13" t="s">
        <v>28</v>
      </c>
      <c r="R58" s="13" t="s">
        <v>28</v>
      </c>
      <c r="S58" s="13" t="s">
        <v>28</v>
      </c>
      <c r="T58" s="13" t="s">
        <v>28</v>
      </c>
    </row>
    <row r="59" spans="1:20" s="17" customFormat="1" ht="15">
      <c r="A59" s="39" t="s">
        <v>82</v>
      </c>
      <c r="B59" s="52" t="s">
        <v>158</v>
      </c>
      <c r="C59" s="5" t="s">
        <v>159</v>
      </c>
      <c r="D59" s="71">
        <v>6.1297393439999999</v>
      </c>
      <c r="E59" s="83" t="s">
        <v>28</v>
      </c>
      <c r="F59" s="71">
        <v>6.1297393439999999</v>
      </c>
      <c r="G59" s="78" t="s">
        <v>28</v>
      </c>
      <c r="H59" s="13" t="s">
        <v>28</v>
      </c>
      <c r="I59" s="80" t="s">
        <v>28</v>
      </c>
      <c r="J59" s="13" t="s">
        <v>28</v>
      </c>
      <c r="K59" s="13" t="s">
        <v>28</v>
      </c>
      <c r="L59" s="13" t="s">
        <v>28</v>
      </c>
      <c r="M59" s="13" t="s">
        <v>28</v>
      </c>
      <c r="N59" s="13" t="s">
        <v>28</v>
      </c>
      <c r="O59" s="69" t="s">
        <v>28</v>
      </c>
      <c r="P59" s="13" t="s">
        <v>28</v>
      </c>
      <c r="Q59" s="13" t="s">
        <v>28</v>
      </c>
      <c r="R59" s="13" t="s">
        <v>28</v>
      </c>
      <c r="S59" s="13" t="s">
        <v>28</v>
      </c>
      <c r="T59" s="13" t="s">
        <v>28</v>
      </c>
    </row>
    <row r="60" spans="1:20" s="17" customFormat="1" ht="15">
      <c r="A60" s="39" t="s">
        <v>82</v>
      </c>
      <c r="B60" s="52" t="s">
        <v>160</v>
      </c>
      <c r="C60" s="5" t="s">
        <v>161</v>
      </c>
      <c r="D60" s="71">
        <v>4.8113489639999996</v>
      </c>
      <c r="E60" s="83" t="s">
        <v>28</v>
      </c>
      <c r="F60" s="71">
        <v>4.8113489639999996</v>
      </c>
      <c r="G60" s="78" t="s">
        <v>28</v>
      </c>
      <c r="H60" s="13" t="s">
        <v>28</v>
      </c>
      <c r="I60" s="80" t="s">
        <v>28</v>
      </c>
      <c r="J60" s="13" t="s">
        <v>28</v>
      </c>
      <c r="K60" s="13" t="s">
        <v>28</v>
      </c>
      <c r="L60" s="13" t="s">
        <v>28</v>
      </c>
      <c r="M60" s="13" t="s">
        <v>28</v>
      </c>
      <c r="N60" s="13" t="s">
        <v>28</v>
      </c>
      <c r="O60" s="69" t="s">
        <v>28</v>
      </c>
      <c r="P60" s="13" t="s">
        <v>28</v>
      </c>
      <c r="Q60" s="13" t="s">
        <v>28</v>
      </c>
      <c r="R60" s="13" t="s">
        <v>28</v>
      </c>
      <c r="S60" s="13" t="s">
        <v>28</v>
      </c>
      <c r="T60" s="13" t="s">
        <v>28</v>
      </c>
    </row>
    <row r="61" spans="1:20" s="17" customFormat="1" ht="15">
      <c r="A61" s="39" t="s">
        <v>82</v>
      </c>
      <c r="B61" s="47" t="s">
        <v>188</v>
      </c>
      <c r="C61" s="5" t="s">
        <v>189</v>
      </c>
      <c r="D61" s="71">
        <v>2.9803542599999999</v>
      </c>
      <c r="E61" s="83" t="s">
        <v>28</v>
      </c>
      <c r="F61" s="71">
        <v>2.9803542599999999</v>
      </c>
      <c r="G61" s="78" t="s">
        <v>28</v>
      </c>
      <c r="H61" s="13" t="s">
        <v>28</v>
      </c>
      <c r="I61" s="80" t="s">
        <v>28</v>
      </c>
      <c r="J61" s="13" t="s">
        <v>28</v>
      </c>
      <c r="K61" s="13" t="s">
        <v>28</v>
      </c>
      <c r="L61" s="13" t="s">
        <v>28</v>
      </c>
      <c r="M61" s="13" t="s">
        <v>28</v>
      </c>
      <c r="N61" s="13" t="s">
        <v>28</v>
      </c>
      <c r="O61" s="69" t="s">
        <v>28</v>
      </c>
      <c r="P61" s="13" t="s">
        <v>28</v>
      </c>
      <c r="Q61" s="13" t="s">
        <v>28</v>
      </c>
      <c r="R61" s="13" t="s">
        <v>28</v>
      </c>
      <c r="S61" s="13" t="s">
        <v>28</v>
      </c>
      <c r="T61" s="13" t="s">
        <v>28</v>
      </c>
    </row>
    <row r="62" spans="1:20" s="17" customFormat="1" ht="15">
      <c r="A62" s="45" t="s">
        <v>82</v>
      </c>
      <c r="B62" s="47" t="s">
        <v>190</v>
      </c>
      <c r="C62" s="5" t="s">
        <v>191</v>
      </c>
      <c r="D62" s="71">
        <v>2.8286535960000001</v>
      </c>
      <c r="E62" s="83" t="s">
        <v>28</v>
      </c>
      <c r="F62" s="71">
        <v>2.8286535960000001</v>
      </c>
      <c r="G62" s="78" t="s">
        <v>28</v>
      </c>
      <c r="H62" s="13" t="s">
        <v>28</v>
      </c>
      <c r="I62" s="80" t="s">
        <v>28</v>
      </c>
      <c r="J62" s="13" t="s">
        <v>28</v>
      </c>
      <c r="K62" s="13" t="s">
        <v>28</v>
      </c>
      <c r="L62" s="13" t="s">
        <v>28</v>
      </c>
      <c r="M62" s="13" t="s">
        <v>28</v>
      </c>
      <c r="N62" s="13" t="s">
        <v>28</v>
      </c>
      <c r="O62" s="69" t="s">
        <v>28</v>
      </c>
      <c r="P62" s="13" t="s">
        <v>28</v>
      </c>
      <c r="Q62" s="13" t="s">
        <v>28</v>
      </c>
      <c r="R62" s="13" t="s">
        <v>28</v>
      </c>
      <c r="S62" s="13" t="s">
        <v>28</v>
      </c>
      <c r="T62" s="13" t="s">
        <v>28</v>
      </c>
    </row>
    <row r="63" spans="1:20" s="17" customFormat="1" ht="12">
      <c r="A63" s="45" t="s">
        <v>82</v>
      </c>
      <c r="B63" s="56" t="s">
        <v>192</v>
      </c>
      <c r="C63" s="5" t="s">
        <v>193</v>
      </c>
      <c r="D63" s="71">
        <v>1.2456757679999999</v>
      </c>
      <c r="E63" s="83" t="s">
        <v>28</v>
      </c>
      <c r="F63" s="71">
        <v>1.2456757679999999</v>
      </c>
      <c r="G63" s="78" t="s">
        <v>28</v>
      </c>
      <c r="H63" s="13" t="s">
        <v>28</v>
      </c>
      <c r="I63" s="80" t="s">
        <v>28</v>
      </c>
      <c r="J63" s="13" t="s">
        <v>28</v>
      </c>
      <c r="K63" s="13" t="s">
        <v>28</v>
      </c>
      <c r="L63" s="13" t="s">
        <v>28</v>
      </c>
      <c r="M63" s="13" t="s">
        <v>28</v>
      </c>
      <c r="N63" s="13" t="s">
        <v>28</v>
      </c>
      <c r="O63" s="69" t="s">
        <v>28</v>
      </c>
      <c r="P63" s="13" t="s">
        <v>28</v>
      </c>
      <c r="Q63" s="13" t="s">
        <v>28</v>
      </c>
      <c r="R63" s="13" t="s">
        <v>28</v>
      </c>
      <c r="S63" s="13" t="s">
        <v>28</v>
      </c>
      <c r="T63" s="13" t="s">
        <v>28</v>
      </c>
    </row>
    <row r="64" spans="1:20" s="17" customFormat="1" ht="12">
      <c r="A64" s="45" t="s">
        <v>82</v>
      </c>
      <c r="B64" s="56" t="s">
        <v>194</v>
      </c>
      <c r="C64" s="5" t="s">
        <v>195</v>
      </c>
      <c r="D64" s="71">
        <v>1.831876128</v>
      </c>
      <c r="E64" s="83" t="s">
        <v>28</v>
      </c>
      <c r="F64" s="71">
        <v>1.831876128</v>
      </c>
      <c r="G64" s="78" t="s">
        <v>28</v>
      </c>
      <c r="H64" s="13" t="s">
        <v>28</v>
      </c>
      <c r="I64" s="80" t="s">
        <v>28</v>
      </c>
      <c r="J64" s="13" t="s">
        <v>28</v>
      </c>
      <c r="K64" s="13" t="s">
        <v>28</v>
      </c>
      <c r="L64" s="13" t="s">
        <v>28</v>
      </c>
      <c r="M64" s="13" t="s">
        <v>28</v>
      </c>
      <c r="N64" s="13" t="s">
        <v>28</v>
      </c>
      <c r="O64" s="69" t="s">
        <v>28</v>
      </c>
      <c r="P64" s="13" t="s">
        <v>28</v>
      </c>
      <c r="Q64" s="13" t="s">
        <v>28</v>
      </c>
      <c r="R64" s="13" t="s">
        <v>28</v>
      </c>
      <c r="S64" s="13" t="s">
        <v>28</v>
      </c>
      <c r="T64" s="13" t="s">
        <v>28</v>
      </c>
    </row>
    <row r="65" spans="1:20" s="17" customFormat="1" ht="12">
      <c r="A65" s="45" t="s">
        <v>82</v>
      </c>
      <c r="B65" s="72" t="s">
        <v>198</v>
      </c>
      <c r="C65" s="5" t="s">
        <v>199</v>
      </c>
      <c r="D65" s="71">
        <v>3.1588844999999997</v>
      </c>
      <c r="E65" s="83" t="s">
        <v>28</v>
      </c>
      <c r="F65" s="71">
        <v>3.1588844999999997</v>
      </c>
      <c r="G65" s="78" t="s">
        <v>28</v>
      </c>
      <c r="H65" s="13" t="s">
        <v>28</v>
      </c>
      <c r="I65" s="80" t="s">
        <v>28</v>
      </c>
      <c r="J65" s="13" t="s">
        <v>28</v>
      </c>
      <c r="K65" s="13" t="s">
        <v>28</v>
      </c>
      <c r="L65" s="13" t="s">
        <v>28</v>
      </c>
      <c r="M65" s="13" t="s">
        <v>28</v>
      </c>
      <c r="N65" s="13" t="s">
        <v>28</v>
      </c>
      <c r="O65" s="69" t="s">
        <v>28</v>
      </c>
      <c r="P65" s="13" t="s">
        <v>28</v>
      </c>
      <c r="Q65" s="13" t="s">
        <v>28</v>
      </c>
      <c r="R65" s="13" t="s">
        <v>28</v>
      </c>
      <c r="S65" s="13" t="s">
        <v>28</v>
      </c>
      <c r="T65" s="13" t="s">
        <v>28</v>
      </c>
    </row>
    <row r="66" spans="1:20" s="17" customFormat="1" ht="12.75">
      <c r="A66" s="39" t="s">
        <v>82</v>
      </c>
      <c r="B66" s="38" t="s">
        <v>304</v>
      </c>
      <c r="C66" s="7" t="s">
        <v>35</v>
      </c>
      <c r="D66" s="76">
        <f>SUM(D67:D75)</f>
        <v>44.846649418323253</v>
      </c>
      <c r="E66" s="83" t="s">
        <v>28</v>
      </c>
      <c r="F66" s="76">
        <f>SUM(F67:F75)</f>
        <v>44.846649417999998</v>
      </c>
      <c r="G66" s="77">
        <f>SUM(G67:G75)</f>
        <v>16.477880288000001</v>
      </c>
      <c r="H66" s="76">
        <f>SUM(H67:H75)</f>
        <v>0</v>
      </c>
      <c r="I66" s="80" t="s">
        <v>28</v>
      </c>
      <c r="J66" s="76">
        <f>SUM(J67:J75)</f>
        <v>0</v>
      </c>
      <c r="K66" s="13" t="s">
        <v>28</v>
      </c>
      <c r="L66" s="13" t="s">
        <v>28</v>
      </c>
      <c r="M66" s="13" t="s">
        <v>28</v>
      </c>
      <c r="N66" s="13" t="s">
        <v>28</v>
      </c>
      <c r="O66" s="68">
        <f>SUM(O67:O75)</f>
        <v>16.477880288000001</v>
      </c>
      <c r="P66" s="13" t="s">
        <v>28</v>
      </c>
      <c r="Q66" s="14">
        <f>F66-J66</f>
        <v>44.846649417999998</v>
      </c>
      <c r="R66" s="14">
        <f>J66-G66</f>
        <v>-16.477880288000001</v>
      </c>
      <c r="S66" s="14">
        <f>R66/G66*100</f>
        <v>-100</v>
      </c>
      <c r="T66" s="13" t="s">
        <v>28</v>
      </c>
    </row>
    <row r="67" spans="1:20" s="17" customFormat="1" ht="12.75">
      <c r="A67" s="39" t="s">
        <v>82</v>
      </c>
      <c r="B67" s="49" t="s">
        <v>97</v>
      </c>
      <c r="C67" s="5" t="s">
        <v>98</v>
      </c>
      <c r="D67" s="71">
        <v>13.5213287</v>
      </c>
      <c r="E67" s="83" t="s">
        <v>28</v>
      </c>
      <c r="F67" s="71">
        <v>13.5213287</v>
      </c>
      <c r="G67" s="79">
        <v>13.5213287</v>
      </c>
      <c r="H67" s="13" t="s">
        <v>28</v>
      </c>
      <c r="I67" s="80" t="s">
        <v>28</v>
      </c>
      <c r="J67" s="13" t="s">
        <v>28</v>
      </c>
      <c r="K67" s="13" t="s">
        <v>28</v>
      </c>
      <c r="L67" s="13" t="s">
        <v>28</v>
      </c>
      <c r="M67" s="13" t="s">
        <v>28</v>
      </c>
      <c r="N67" s="13" t="s">
        <v>28</v>
      </c>
      <c r="O67" s="71">
        <v>13.5213287</v>
      </c>
      <c r="P67" s="13" t="s">
        <v>28</v>
      </c>
      <c r="Q67" s="13" t="s">
        <v>28</v>
      </c>
      <c r="R67" s="13" t="s">
        <v>28</v>
      </c>
      <c r="S67" s="13" t="s">
        <v>28</v>
      </c>
      <c r="T67" s="13" t="s">
        <v>28</v>
      </c>
    </row>
    <row r="68" spans="1:20" s="17" customFormat="1" ht="12.75">
      <c r="A68" s="39" t="s">
        <v>82</v>
      </c>
      <c r="B68" s="49" t="s">
        <v>99</v>
      </c>
      <c r="C68" s="5" t="s">
        <v>100</v>
      </c>
      <c r="D68" s="71">
        <v>2.9565515883232552</v>
      </c>
      <c r="E68" s="83" t="s">
        <v>28</v>
      </c>
      <c r="F68" s="71">
        <v>2.956551588</v>
      </c>
      <c r="G68" s="79">
        <v>2.956551588</v>
      </c>
      <c r="H68" s="13" t="s">
        <v>28</v>
      </c>
      <c r="I68" s="80" t="s">
        <v>28</v>
      </c>
      <c r="J68" s="13" t="s">
        <v>28</v>
      </c>
      <c r="K68" s="13" t="s">
        <v>28</v>
      </c>
      <c r="L68" s="13" t="s">
        <v>28</v>
      </c>
      <c r="M68" s="13" t="s">
        <v>28</v>
      </c>
      <c r="N68" s="13" t="s">
        <v>28</v>
      </c>
      <c r="O68" s="71">
        <v>2.956551588</v>
      </c>
      <c r="P68" s="13" t="s">
        <v>28</v>
      </c>
      <c r="Q68" s="13" t="s">
        <v>28</v>
      </c>
      <c r="R68" s="13" t="s">
        <v>28</v>
      </c>
      <c r="S68" s="13" t="s">
        <v>28</v>
      </c>
      <c r="T68" s="13" t="s">
        <v>28</v>
      </c>
    </row>
    <row r="69" spans="1:20" s="17" customFormat="1" ht="15">
      <c r="A69" s="39" t="s">
        <v>82</v>
      </c>
      <c r="B69" s="47" t="s">
        <v>123</v>
      </c>
      <c r="C69" s="5" t="s">
        <v>124</v>
      </c>
      <c r="D69" s="71">
        <v>1.5323236600000001</v>
      </c>
      <c r="E69" s="83" t="s">
        <v>28</v>
      </c>
      <c r="F69" s="71">
        <v>1.5323236600000001</v>
      </c>
      <c r="G69" s="78" t="s">
        <v>28</v>
      </c>
      <c r="H69" s="13" t="s">
        <v>28</v>
      </c>
      <c r="I69" s="80" t="s">
        <v>28</v>
      </c>
      <c r="J69" s="13" t="s">
        <v>28</v>
      </c>
      <c r="K69" s="13" t="s">
        <v>28</v>
      </c>
      <c r="L69" s="13" t="s">
        <v>28</v>
      </c>
      <c r="M69" s="13" t="s">
        <v>28</v>
      </c>
      <c r="N69" s="13" t="s">
        <v>28</v>
      </c>
      <c r="O69" s="69" t="s">
        <v>28</v>
      </c>
      <c r="P69" s="13" t="s">
        <v>28</v>
      </c>
      <c r="Q69" s="13" t="s">
        <v>28</v>
      </c>
      <c r="R69" s="13" t="s">
        <v>28</v>
      </c>
      <c r="S69" s="13" t="s">
        <v>28</v>
      </c>
      <c r="T69" s="13" t="s">
        <v>28</v>
      </c>
    </row>
    <row r="70" spans="1:20" s="17" customFormat="1" ht="15">
      <c r="A70" s="39" t="s">
        <v>82</v>
      </c>
      <c r="B70" s="47" t="s">
        <v>125</v>
      </c>
      <c r="C70" s="5" t="s">
        <v>126</v>
      </c>
      <c r="D70" s="71">
        <v>2.73054723</v>
      </c>
      <c r="E70" s="83" t="s">
        <v>28</v>
      </c>
      <c r="F70" s="71">
        <v>2.73054723</v>
      </c>
      <c r="G70" s="78" t="s">
        <v>28</v>
      </c>
      <c r="H70" s="13" t="s">
        <v>28</v>
      </c>
      <c r="I70" s="80" t="s">
        <v>28</v>
      </c>
      <c r="J70" s="13" t="s">
        <v>28</v>
      </c>
      <c r="K70" s="13" t="s">
        <v>28</v>
      </c>
      <c r="L70" s="13" t="s">
        <v>28</v>
      </c>
      <c r="M70" s="13" t="s">
        <v>28</v>
      </c>
      <c r="N70" s="13" t="s">
        <v>28</v>
      </c>
      <c r="O70" s="69" t="s">
        <v>28</v>
      </c>
      <c r="P70" s="13" t="s">
        <v>28</v>
      </c>
      <c r="Q70" s="13" t="s">
        <v>28</v>
      </c>
      <c r="R70" s="13" t="s">
        <v>28</v>
      </c>
      <c r="S70" s="13" t="s">
        <v>28</v>
      </c>
      <c r="T70" s="13" t="s">
        <v>28</v>
      </c>
    </row>
    <row r="71" spans="1:20" s="17" customFormat="1" ht="15">
      <c r="A71" s="39" t="s">
        <v>82</v>
      </c>
      <c r="B71" s="47" t="s">
        <v>127</v>
      </c>
      <c r="C71" s="5" t="s">
        <v>128</v>
      </c>
      <c r="D71" s="71">
        <v>3.1000118900000002</v>
      </c>
      <c r="E71" s="83" t="s">
        <v>28</v>
      </c>
      <c r="F71" s="71">
        <v>3.1000118900000002</v>
      </c>
      <c r="G71" s="78" t="s">
        <v>28</v>
      </c>
      <c r="H71" s="13" t="s">
        <v>28</v>
      </c>
      <c r="I71" s="80" t="s">
        <v>28</v>
      </c>
      <c r="J71" s="13" t="s">
        <v>28</v>
      </c>
      <c r="K71" s="13" t="s">
        <v>28</v>
      </c>
      <c r="L71" s="13" t="s">
        <v>28</v>
      </c>
      <c r="M71" s="13" t="s">
        <v>28</v>
      </c>
      <c r="N71" s="13" t="s">
        <v>28</v>
      </c>
      <c r="O71" s="69" t="s">
        <v>28</v>
      </c>
      <c r="P71" s="13" t="s">
        <v>28</v>
      </c>
      <c r="Q71" s="13" t="s">
        <v>28</v>
      </c>
      <c r="R71" s="13" t="s">
        <v>28</v>
      </c>
      <c r="S71" s="13" t="s">
        <v>28</v>
      </c>
      <c r="T71" s="13" t="s">
        <v>28</v>
      </c>
    </row>
    <row r="72" spans="1:20" s="17" customFormat="1" ht="15">
      <c r="A72" s="39" t="s">
        <v>82</v>
      </c>
      <c r="B72" s="52" t="s">
        <v>144</v>
      </c>
      <c r="C72" s="5" t="s">
        <v>145</v>
      </c>
      <c r="D72" s="71">
        <v>1.1330996600000001</v>
      </c>
      <c r="E72" s="83" t="s">
        <v>28</v>
      </c>
      <c r="F72" s="71">
        <v>1.1330996600000001</v>
      </c>
      <c r="G72" s="78" t="s">
        <v>28</v>
      </c>
      <c r="H72" s="13" t="s">
        <v>28</v>
      </c>
      <c r="I72" s="80" t="s">
        <v>28</v>
      </c>
      <c r="J72" s="13" t="s">
        <v>28</v>
      </c>
      <c r="K72" s="13" t="s">
        <v>28</v>
      </c>
      <c r="L72" s="13" t="s">
        <v>28</v>
      </c>
      <c r="M72" s="13" t="s">
        <v>28</v>
      </c>
      <c r="N72" s="13" t="s">
        <v>28</v>
      </c>
      <c r="O72" s="69" t="s">
        <v>28</v>
      </c>
      <c r="P72" s="13" t="s">
        <v>28</v>
      </c>
      <c r="Q72" s="13" t="s">
        <v>28</v>
      </c>
      <c r="R72" s="13" t="s">
        <v>28</v>
      </c>
      <c r="S72" s="13" t="s">
        <v>28</v>
      </c>
      <c r="T72" s="13" t="s">
        <v>28</v>
      </c>
    </row>
    <row r="73" spans="1:20" s="17" customFormat="1" ht="15">
      <c r="A73" s="39" t="s">
        <v>82</v>
      </c>
      <c r="B73" s="52" t="s">
        <v>146</v>
      </c>
      <c r="C73" s="5" t="s">
        <v>147</v>
      </c>
      <c r="D73" s="71">
        <v>5.3033333599999999</v>
      </c>
      <c r="E73" s="83" t="s">
        <v>28</v>
      </c>
      <c r="F73" s="71">
        <v>5.3033333599999999</v>
      </c>
      <c r="G73" s="78" t="s">
        <v>28</v>
      </c>
      <c r="H73" s="13" t="s">
        <v>28</v>
      </c>
      <c r="I73" s="80" t="s">
        <v>28</v>
      </c>
      <c r="J73" s="13" t="s">
        <v>28</v>
      </c>
      <c r="K73" s="13" t="s">
        <v>28</v>
      </c>
      <c r="L73" s="13" t="s">
        <v>28</v>
      </c>
      <c r="M73" s="13" t="s">
        <v>28</v>
      </c>
      <c r="N73" s="13" t="s">
        <v>28</v>
      </c>
      <c r="O73" s="69" t="s">
        <v>28</v>
      </c>
      <c r="P73" s="13" t="s">
        <v>28</v>
      </c>
      <c r="Q73" s="13" t="s">
        <v>28</v>
      </c>
      <c r="R73" s="13" t="s">
        <v>28</v>
      </c>
      <c r="S73" s="13" t="s">
        <v>28</v>
      </c>
      <c r="T73" s="13" t="s">
        <v>28</v>
      </c>
    </row>
    <row r="74" spans="1:20" s="17" customFormat="1" ht="15">
      <c r="A74" s="39" t="s">
        <v>82</v>
      </c>
      <c r="B74" s="52" t="s">
        <v>174</v>
      </c>
      <c r="C74" s="5" t="s">
        <v>175</v>
      </c>
      <c r="D74" s="71">
        <v>13.26285086</v>
      </c>
      <c r="E74" s="83" t="s">
        <v>28</v>
      </c>
      <c r="F74" s="71">
        <v>13.26285086</v>
      </c>
      <c r="G74" s="78" t="s">
        <v>28</v>
      </c>
      <c r="H74" s="13" t="s">
        <v>28</v>
      </c>
      <c r="I74" s="80" t="s">
        <v>28</v>
      </c>
      <c r="J74" s="13" t="s">
        <v>28</v>
      </c>
      <c r="K74" s="13" t="s">
        <v>28</v>
      </c>
      <c r="L74" s="13" t="s">
        <v>28</v>
      </c>
      <c r="M74" s="13" t="s">
        <v>28</v>
      </c>
      <c r="N74" s="13" t="s">
        <v>28</v>
      </c>
      <c r="O74" s="69" t="s">
        <v>28</v>
      </c>
      <c r="P74" s="13" t="s">
        <v>28</v>
      </c>
      <c r="Q74" s="13" t="s">
        <v>28</v>
      </c>
      <c r="R74" s="13" t="s">
        <v>28</v>
      </c>
      <c r="S74" s="13" t="s">
        <v>28</v>
      </c>
      <c r="T74" s="13" t="s">
        <v>28</v>
      </c>
    </row>
    <row r="75" spans="1:20" s="17" customFormat="1" ht="12">
      <c r="A75" s="45" t="s">
        <v>82</v>
      </c>
      <c r="B75" s="73" t="s">
        <v>224</v>
      </c>
      <c r="C75" s="5" t="s">
        <v>225</v>
      </c>
      <c r="D75" s="71">
        <v>1.3066024700000001</v>
      </c>
      <c r="E75" s="83" t="s">
        <v>28</v>
      </c>
      <c r="F75" s="71">
        <v>1.3066024700000001</v>
      </c>
      <c r="G75" s="78" t="s">
        <v>28</v>
      </c>
      <c r="H75" s="13" t="s">
        <v>28</v>
      </c>
      <c r="I75" s="80" t="s">
        <v>28</v>
      </c>
      <c r="J75" s="13" t="s">
        <v>28</v>
      </c>
      <c r="K75" s="13" t="s">
        <v>28</v>
      </c>
      <c r="L75" s="13" t="s">
        <v>28</v>
      </c>
      <c r="M75" s="13" t="s">
        <v>28</v>
      </c>
      <c r="N75" s="13" t="s">
        <v>28</v>
      </c>
      <c r="O75" s="69" t="s">
        <v>28</v>
      </c>
      <c r="P75" s="13" t="s">
        <v>28</v>
      </c>
      <c r="Q75" s="13" t="s">
        <v>28</v>
      </c>
      <c r="R75" s="13" t="s">
        <v>28</v>
      </c>
      <c r="S75" s="13" t="s">
        <v>28</v>
      </c>
      <c r="T75" s="13" t="s">
        <v>28</v>
      </c>
    </row>
    <row r="76" spans="1:20" s="17" customFormat="1" ht="24">
      <c r="A76" s="62" t="s">
        <v>82</v>
      </c>
      <c r="B76" s="85" t="s">
        <v>33</v>
      </c>
      <c r="C76" s="7" t="s">
        <v>35</v>
      </c>
      <c r="D76" s="76">
        <f>SUM(D77:D99)</f>
        <v>30.672357240324718</v>
      </c>
      <c r="E76" s="84" t="s">
        <v>28</v>
      </c>
      <c r="F76" s="76">
        <f>SUM(F77:F99)</f>
        <v>30.672357240324718</v>
      </c>
      <c r="G76" s="86">
        <f>SUM(G77:G99)</f>
        <v>5.671111787124719</v>
      </c>
      <c r="H76" s="76">
        <f>SUM(H77:H99)</f>
        <v>7.0361867999999994E-2</v>
      </c>
      <c r="I76" s="81" t="s">
        <v>28</v>
      </c>
      <c r="J76" s="76">
        <f>SUM(J77:J99)</f>
        <v>7.0361867999999994E-2</v>
      </c>
      <c r="K76" s="14" t="s">
        <v>28</v>
      </c>
      <c r="L76" s="14" t="s">
        <v>28</v>
      </c>
      <c r="M76" s="14" t="s">
        <v>28</v>
      </c>
      <c r="N76" s="14" t="s">
        <v>28</v>
      </c>
      <c r="O76" s="76">
        <f>SUM(O77:O99)</f>
        <v>5.671111787124719</v>
      </c>
      <c r="P76" s="14" t="s">
        <v>28</v>
      </c>
      <c r="Q76" s="14">
        <f>F76-J76</f>
        <v>30.601995372324719</v>
      </c>
      <c r="R76" s="14">
        <f>J76-G76</f>
        <v>-5.600749919124719</v>
      </c>
      <c r="S76" s="14">
        <f>R76/G76*100</f>
        <v>-98.759293227833311</v>
      </c>
      <c r="T76" s="14" t="s">
        <v>28</v>
      </c>
    </row>
    <row r="77" spans="1:20" s="17" customFormat="1" ht="12.75">
      <c r="A77" s="39" t="s">
        <v>82</v>
      </c>
      <c r="B77" s="49" t="s">
        <v>101</v>
      </c>
      <c r="C77" s="5" t="s">
        <v>102</v>
      </c>
      <c r="D77" s="71">
        <v>0.71073605760000003</v>
      </c>
      <c r="E77" s="83" t="s">
        <v>28</v>
      </c>
      <c r="F77" s="71">
        <v>0.71073605760000003</v>
      </c>
      <c r="G77" s="79">
        <v>0.71073605760000003</v>
      </c>
      <c r="H77" s="13" t="s">
        <v>28</v>
      </c>
      <c r="I77" s="80" t="s">
        <v>28</v>
      </c>
      <c r="J77" s="13" t="s">
        <v>28</v>
      </c>
      <c r="K77" s="13" t="s">
        <v>28</v>
      </c>
      <c r="L77" s="13" t="s">
        <v>28</v>
      </c>
      <c r="M77" s="13" t="s">
        <v>28</v>
      </c>
      <c r="N77" s="13" t="s">
        <v>28</v>
      </c>
      <c r="O77" s="71">
        <v>0.71073605760000003</v>
      </c>
      <c r="P77" s="13" t="s">
        <v>28</v>
      </c>
      <c r="Q77" s="13" t="s">
        <v>28</v>
      </c>
      <c r="R77" s="13" t="s">
        <v>28</v>
      </c>
      <c r="S77" s="13" t="s">
        <v>28</v>
      </c>
      <c r="T77" s="13" t="s">
        <v>28</v>
      </c>
    </row>
    <row r="78" spans="1:20" s="17" customFormat="1" ht="12.75">
      <c r="A78" s="39" t="s">
        <v>82</v>
      </c>
      <c r="B78" s="49" t="s">
        <v>103</v>
      </c>
      <c r="C78" s="5" t="s">
        <v>104</v>
      </c>
      <c r="D78" s="71">
        <v>1.7500589981767198</v>
      </c>
      <c r="E78" s="83" t="s">
        <v>28</v>
      </c>
      <c r="F78" s="71">
        <v>1.7500589981767198</v>
      </c>
      <c r="G78" s="79">
        <v>1.7500589981767198</v>
      </c>
      <c r="H78" s="13" t="s">
        <v>28</v>
      </c>
      <c r="I78" s="80" t="s">
        <v>28</v>
      </c>
      <c r="J78" s="13" t="s">
        <v>28</v>
      </c>
      <c r="K78" s="13" t="s">
        <v>28</v>
      </c>
      <c r="L78" s="13" t="s">
        <v>28</v>
      </c>
      <c r="M78" s="13" t="s">
        <v>28</v>
      </c>
      <c r="N78" s="13" t="s">
        <v>28</v>
      </c>
      <c r="O78" s="71">
        <v>1.7500589981767198</v>
      </c>
      <c r="P78" s="13" t="s">
        <v>28</v>
      </c>
      <c r="Q78" s="13" t="s">
        <v>28</v>
      </c>
      <c r="R78" s="13" t="s">
        <v>28</v>
      </c>
      <c r="S78" s="13" t="s">
        <v>28</v>
      </c>
      <c r="T78" s="13" t="s">
        <v>28</v>
      </c>
    </row>
    <row r="79" spans="1:20" s="17" customFormat="1" ht="12.75">
      <c r="A79" s="39" t="s">
        <v>82</v>
      </c>
      <c r="B79" s="49" t="s">
        <v>105</v>
      </c>
      <c r="C79" s="5" t="s">
        <v>106</v>
      </c>
      <c r="D79" s="71">
        <v>2.4925279115999999</v>
      </c>
      <c r="E79" s="83" t="s">
        <v>28</v>
      </c>
      <c r="F79" s="71">
        <v>2.4925279115999999</v>
      </c>
      <c r="G79" s="79">
        <v>2.4925279115999999</v>
      </c>
      <c r="H79" s="13" t="s">
        <v>28</v>
      </c>
      <c r="I79" s="80" t="s">
        <v>28</v>
      </c>
      <c r="J79" s="13" t="s">
        <v>28</v>
      </c>
      <c r="K79" s="13" t="s">
        <v>28</v>
      </c>
      <c r="L79" s="13" t="s">
        <v>28</v>
      </c>
      <c r="M79" s="13" t="s">
        <v>28</v>
      </c>
      <c r="N79" s="13" t="s">
        <v>28</v>
      </c>
      <c r="O79" s="71">
        <v>2.4925279115999999</v>
      </c>
      <c r="P79" s="13" t="s">
        <v>28</v>
      </c>
      <c r="Q79" s="13" t="s">
        <v>28</v>
      </c>
      <c r="R79" s="13" t="s">
        <v>28</v>
      </c>
      <c r="S79" s="13" t="s">
        <v>28</v>
      </c>
      <c r="T79" s="13" t="s">
        <v>28</v>
      </c>
    </row>
    <row r="80" spans="1:20" s="17" customFormat="1" ht="25.5">
      <c r="A80" s="39" t="s">
        <v>82</v>
      </c>
      <c r="B80" s="50" t="s">
        <v>107</v>
      </c>
      <c r="C80" s="5" t="s">
        <v>108</v>
      </c>
      <c r="D80" s="71">
        <v>0.71778881974800002</v>
      </c>
      <c r="E80" s="83" t="s">
        <v>28</v>
      </c>
      <c r="F80" s="71">
        <v>0.71778881974800002</v>
      </c>
      <c r="G80" s="79">
        <v>0.71778881974800002</v>
      </c>
      <c r="H80" s="13">
        <f>J80</f>
        <v>7.0361867999999994E-2</v>
      </c>
      <c r="I80" s="80" t="s">
        <v>28</v>
      </c>
      <c r="J80" s="13">
        <f>0.05863489*1.2</f>
        <v>7.0361867999999994E-2</v>
      </c>
      <c r="K80" s="13" t="s">
        <v>28</v>
      </c>
      <c r="L80" s="13" t="s">
        <v>28</v>
      </c>
      <c r="M80" s="13" t="s">
        <v>28</v>
      </c>
      <c r="N80" s="13" t="s">
        <v>28</v>
      </c>
      <c r="O80" s="71">
        <v>0.71778881974800002</v>
      </c>
      <c r="P80" s="13" t="s">
        <v>28</v>
      </c>
      <c r="Q80" s="14">
        <f>F80-J80</f>
        <v>0.64742695174800002</v>
      </c>
      <c r="R80" s="14">
        <f>J80-G80</f>
        <v>-0.64742695174800002</v>
      </c>
      <c r="S80" s="14">
        <f>R80/G80*100</f>
        <v>-90.197413770710085</v>
      </c>
      <c r="T80" s="13" t="s">
        <v>28</v>
      </c>
    </row>
    <row r="81" spans="1:20" s="17" customFormat="1" ht="15">
      <c r="A81" s="39" t="s">
        <v>82</v>
      </c>
      <c r="B81" s="47" t="s">
        <v>129</v>
      </c>
      <c r="C81" s="5" t="s">
        <v>130</v>
      </c>
      <c r="D81" s="71">
        <v>5.4681419004</v>
      </c>
      <c r="E81" s="83" t="s">
        <v>28</v>
      </c>
      <c r="F81" s="71">
        <v>5.4681419004</v>
      </c>
      <c r="G81" s="78" t="s">
        <v>28</v>
      </c>
      <c r="H81" s="13" t="s">
        <v>28</v>
      </c>
      <c r="I81" s="80" t="s">
        <v>28</v>
      </c>
      <c r="J81" s="13" t="s">
        <v>28</v>
      </c>
      <c r="K81" s="13" t="s">
        <v>28</v>
      </c>
      <c r="L81" s="13" t="s">
        <v>28</v>
      </c>
      <c r="M81" s="13" t="s">
        <v>28</v>
      </c>
      <c r="N81" s="13" t="s">
        <v>28</v>
      </c>
      <c r="O81" s="69" t="s">
        <v>28</v>
      </c>
      <c r="P81" s="13" t="s">
        <v>28</v>
      </c>
      <c r="Q81" s="13" t="s">
        <v>28</v>
      </c>
      <c r="R81" s="13" t="s">
        <v>28</v>
      </c>
      <c r="S81" s="13" t="s">
        <v>28</v>
      </c>
      <c r="T81" s="13" t="s">
        <v>28</v>
      </c>
    </row>
    <row r="82" spans="1:20" s="17" customFormat="1" ht="25.5">
      <c r="A82" s="39" t="s">
        <v>82</v>
      </c>
      <c r="B82" s="50" t="s">
        <v>107</v>
      </c>
      <c r="C82" s="5" t="s">
        <v>131</v>
      </c>
      <c r="D82" s="71">
        <v>0.74650037280000003</v>
      </c>
      <c r="E82" s="83" t="s">
        <v>28</v>
      </c>
      <c r="F82" s="71">
        <v>0.74650037280000003</v>
      </c>
      <c r="G82" s="78" t="s">
        <v>28</v>
      </c>
      <c r="H82" s="13" t="s">
        <v>28</v>
      </c>
      <c r="I82" s="80" t="s">
        <v>28</v>
      </c>
      <c r="J82" s="13" t="s">
        <v>28</v>
      </c>
      <c r="K82" s="13" t="s">
        <v>28</v>
      </c>
      <c r="L82" s="13" t="s">
        <v>28</v>
      </c>
      <c r="M82" s="13" t="s">
        <v>28</v>
      </c>
      <c r="N82" s="13" t="s">
        <v>28</v>
      </c>
      <c r="O82" s="69" t="s">
        <v>28</v>
      </c>
      <c r="P82" s="13" t="s">
        <v>28</v>
      </c>
      <c r="Q82" s="13" t="s">
        <v>28</v>
      </c>
      <c r="R82" s="13" t="s">
        <v>28</v>
      </c>
      <c r="S82" s="13" t="s">
        <v>28</v>
      </c>
      <c r="T82" s="13" t="s">
        <v>28</v>
      </c>
    </row>
    <row r="83" spans="1:20" s="17" customFormat="1" ht="15">
      <c r="A83" s="39" t="s">
        <v>82</v>
      </c>
      <c r="B83" s="52" t="s">
        <v>148</v>
      </c>
      <c r="C83" s="5" t="s">
        <v>149</v>
      </c>
      <c r="D83" s="71">
        <v>2.018421816</v>
      </c>
      <c r="E83" s="83" t="s">
        <v>28</v>
      </c>
      <c r="F83" s="71">
        <v>2.018421816</v>
      </c>
      <c r="G83" s="78" t="s">
        <v>28</v>
      </c>
      <c r="H83" s="13" t="s">
        <v>28</v>
      </c>
      <c r="I83" s="80" t="s">
        <v>28</v>
      </c>
      <c r="J83" s="13" t="s">
        <v>28</v>
      </c>
      <c r="K83" s="13" t="s">
        <v>28</v>
      </c>
      <c r="L83" s="13" t="s">
        <v>28</v>
      </c>
      <c r="M83" s="13" t="s">
        <v>28</v>
      </c>
      <c r="N83" s="13" t="s">
        <v>28</v>
      </c>
      <c r="O83" s="69" t="s">
        <v>28</v>
      </c>
      <c r="P83" s="13" t="s">
        <v>28</v>
      </c>
      <c r="Q83" s="13" t="s">
        <v>28</v>
      </c>
      <c r="R83" s="13" t="s">
        <v>28</v>
      </c>
      <c r="S83" s="13" t="s">
        <v>28</v>
      </c>
      <c r="T83" s="13" t="s">
        <v>28</v>
      </c>
    </row>
    <row r="84" spans="1:20" s="17" customFormat="1" ht="25.5">
      <c r="A84" s="39" t="s">
        <v>82</v>
      </c>
      <c r="B84" s="50" t="s">
        <v>107</v>
      </c>
      <c r="C84" s="5" t="s">
        <v>150</v>
      </c>
      <c r="D84" s="71">
        <v>1.8665753879999998</v>
      </c>
      <c r="E84" s="83" t="s">
        <v>28</v>
      </c>
      <c r="F84" s="71">
        <v>1.8665753879999998</v>
      </c>
      <c r="G84" s="78" t="s">
        <v>28</v>
      </c>
      <c r="H84" s="13" t="s">
        <v>28</v>
      </c>
      <c r="I84" s="80" t="s">
        <v>28</v>
      </c>
      <c r="J84" s="13" t="s">
        <v>28</v>
      </c>
      <c r="K84" s="13" t="s">
        <v>28</v>
      </c>
      <c r="L84" s="13" t="s">
        <v>28</v>
      </c>
      <c r="M84" s="13" t="s">
        <v>28</v>
      </c>
      <c r="N84" s="13" t="s">
        <v>28</v>
      </c>
      <c r="O84" s="69" t="s">
        <v>28</v>
      </c>
      <c r="P84" s="13" t="s">
        <v>28</v>
      </c>
      <c r="Q84" s="13" t="s">
        <v>28</v>
      </c>
      <c r="R84" s="13" t="s">
        <v>28</v>
      </c>
      <c r="S84" s="13" t="s">
        <v>28</v>
      </c>
      <c r="T84" s="13" t="s">
        <v>28</v>
      </c>
    </row>
    <row r="85" spans="1:20" s="17" customFormat="1" ht="15">
      <c r="A85" s="39" t="s">
        <v>82</v>
      </c>
      <c r="B85" s="52" t="s">
        <v>176</v>
      </c>
      <c r="C85" s="5" t="s">
        <v>177</v>
      </c>
      <c r="D85" s="71">
        <v>0.87271316399999999</v>
      </c>
      <c r="E85" s="83" t="s">
        <v>28</v>
      </c>
      <c r="F85" s="71">
        <v>0.87271316399999999</v>
      </c>
      <c r="G85" s="78" t="s">
        <v>28</v>
      </c>
      <c r="H85" s="13" t="s">
        <v>28</v>
      </c>
      <c r="I85" s="80" t="s">
        <v>28</v>
      </c>
      <c r="J85" s="13" t="s">
        <v>28</v>
      </c>
      <c r="K85" s="13" t="s">
        <v>28</v>
      </c>
      <c r="L85" s="13" t="s">
        <v>28</v>
      </c>
      <c r="M85" s="13" t="s">
        <v>28</v>
      </c>
      <c r="N85" s="13" t="s">
        <v>28</v>
      </c>
      <c r="O85" s="69" t="s">
        <v>28</v>
      </c>
      <c r="P85" s="13" t="s">
        <v>28</v>
      </c>
      <c r="Q85" s="13" t="s">
        <v>28</v>
      </c>
      <c r="R85" s="13" t="s">
        <v>28</v>
      </c>
      <c r="S85" s="13" t="s">
        <v>28</v>
      </c>
      <c r="T85" s="13" t="s">
        <v>28</v>
      </c>
    </row>
    <row r="86" spans="1:20" s="17" customFormat="1" ht="15">
      <c r="A86" s="39" t="s">
        <v>82</v>
      </c>
      <c r="B86" s="52" t="s">
        <v>178</v>
      </c>
      <c r="C86" s="5" t="s">
        <v>179</v>
      </c>
      <c r="D86" s="71">
        <v>1.378166904</v>
      </c>
      <c r="E86" s="83" t="s">
        <v>28</v>
      </c>
      <c r="F86" s="71">
        <v>1.378166904</v>
      </c>
      <c r="G86" s="78" t="s">
        <v>28</v>
      </c>
      <c r="H86" s="13" t="s">
        <v>28</v>
      </c>
      <c r="I86" s="80" t="s">
        <v>28</v>
      </c>
      <c r="J86" s="13" t="s">
        <v>28</v>
      </c>
      <c r="K86" s="13" t="s">
        <v>28</v>
      </c>
      <c r="L86" s="13" t="s">
        <v>28</v>
      </c>
      <c r="M86" s="13" t="s">
        <v>28</v>
      </c>
      <c r="N86" s="13" t="s">
        <v>28</v>
      </c>
      <c r="O86" s="69" t="s">
        <v>28</v>
      </c>
      <c r="P86" s="13" t="s">
        <v>28</v>
      </c>
      <c r="Q86" s="13" t="s">
        <v>28</v>
      </c>
      <c r="R86" s="13" t="s">
        <v>28</v>
      </c>
      <c r="S86" s="13" t="s">
        <v>28</v>
      </c>
      <c r="T86" s="13" t="s">
        <v>28</v>
      </c>
    </row>
    <row r="87" spans="1:20" s="17" customFormat="1" ht="15">
      <c r="A87" s="39" t="s">
        <v>82</v>
      </c>
      <c r="B87" s="52" t="s">
        <v>180</v>
      </c>
      <c r="C87" s="5" t="s">
        <v>181</v>
      </c>
      <c r="D87" s="71">
        <v>1.037655612</v>
      </c>
      <c r="E87" s="83" t="s">
        <v>28</v>
      </c>
      <c r="F87" s="71">
        <v>1.037655612</v>
      </c>
      <c r="G87" s="78" t="s">
        <v>28</v>
      </c>
      <c r="H87" s="13" t="s">
        <v>28</v>
      </c>
      <c r="I87" s="80" t="s">
        <v>28</v>
      </c>
      <c r="J87" s="13" t="s">
        <v>28</v>
      </c>
      <c r="K87" s="13" t="s">
        <v>28</v>
      </c>
      <c r="L87" s="13" t="s">
        <v>28</v>
      </c>
      <c r="M87" s="13" t="s">
        <v>28</v>
      </c>
      <c r="N87" s="13" t="s">
        <v>28</v>
      </c>
      <c r="O87" s="69" t="s">
        <v>28</v>
      </c>
      <c r="P87" s="13" t="s">
        <v>28</v>
      </c>
      <c r="Q87" s="13" t="s">
        <v>28</v>
      </c>
      <c r="R87" s="13" t="s">
        <v>28</v>
      </c>
      <c r="S87" s="13" t="s">
        <v>28</v>
      </c>
      <c r="T87" s="13" t="s">
        <v>28</v>
      </c>
    </row>
    <row r="88" spans="1:20" s="17" customFormat="1" ht="15">
      <c r="A88" s="39" t="s">
        <v>82</v>
      </c>
      <c r="B88" s="52" t="s">
        <v>182</v>
      </c>
      <c r="C88" s="5" t="s">
        <v>183</v>
      </c>
      <c r="D88" s="71">
        <v>1.0545057599999998</v>
      </c>
      <c r="E88" s="83" t="s">
        <v>28</v>
      </c>
      <c r="F88" s="71">
        <v>1.0545057599999998</v>
      </c>
      <c r="G88" s="78" t="s">
        <v>28</v>
      </c>
      <c r="H88" s="13" t="s">
        <v>28</v>
      </c>
      <c r="I88" s="80" t="s">
        <v>28</v>
      </c>
      <c r="J88" s="13" t="s">
        <v>28</v>
      </c>
      <c r="K88" s="13" t="s">
        <v>28</v>
      </c>
      <c r="L88" s="13" t="s">
        <v>28</v>
      </c>
      <c r="M88" s="13" t="s">
        <v>28</v>
      </c>
      <c r="N88" s="13" t="s">
        <v>28</v>
      </c>
      <c r="O88" s="69" t="s">
        <v>28</v>
      </c>
      <c r="P88" s="13" t="s">
        <v>28</v>
      </c>
      <c r="Q88" s="13" t="s">
        <v>28</v>
      </c>
      <c r="R88" s="13" t="s">
        <v>28</v>
      </c>
      <c r="S88" s="13" t="s">
        <v>28</v>
      </c>
      <c r="T88" s="13" t="s">
        <v>28</v>
      </c>
    </row>
    <row r="89" spans="1:20" s="17" customFormat="1" ht="15">
      <c r="A89" s="39" t="s">
        <v>82</v>
      </c>
      <c r="B89" s="52" t="s">
        <v>184</v>
      </c>
      <c r="C89" s="5" t="s">
        <v>185</v>
      </c>
      <c r="D89" s="71">
        <v>1.707240324</v>
      </c>
      <c r="E89" s="83" t="s">
        <v>28</v>
      </c>
      <c r="F89" s="71">
        <v>1.707240324</v>
      </c>
      <c r="G89" s="78" t="s">
        <v>28</v>
      </c>
      <c r="H89" s="13" t="s">
        <v>28</v>
      </c>
      <c r="I89" s="80" t="s">
        <v>28</v>
      </c>
      <c r="J89" s="13" t="s">
        <v>28</v>
      </c>
      <c r="K89" s="13" t="s">
        <v>28</v>
      </c>
      <c r="L89" s="13" t="s">
        <v>28</v>
      </c>
      <c r="M89" s="13" t="s">
        <v>28</v>
      </c>
      <c r="N89" s="13" t="s">
        <v>28</v>
      </c>
      <c r="O89" s="69" t="s">
        <v>28</v>
      </c>
      <c r="P89" s="13" t="s">
        <v>28</v>
      </c>
      <c r="Q89" s="13" t="s">
        <v>28</v>
      </c>
      <c r="R89" s="13" t="s">
        <v>28</v>
      </c>
      <c r="S89" s="13" t="s">
        <v>28</v>
      </c>
      <c r="T89" s="13" t="s">
        <v>28</v>
      </c>
    </row>
    <row r="90" spans="1:20" s="17" customFormat="1" ht="30">
      <c r="A90" s="39" t="s">
        <v>82</v>
      </c>
      <c r="B90" s="47" t="s">
        <v>186</v>
      </c>
      <c r="C90" s="5" t="s">
        <v>187</v>
      </c>
      <c r="D90" s="71">
        <v>0.80741480399999987</v>
      </c>
      <c r="E90" s="83" t="s">
        <v>28</v>
      </c>
      <c r="F90" s="71">
        <v>0.80741480399999987</v>
      </c>
      <c r="G90" s="78" t="s">
        <v>28</v>
      </c>
      <c r="H90" s="13" t="s">
        <v>28</v>
      </c>
      <c r="I90" s="80" t="s">
        <v>28</v>
      </c>
      <c r="J90" s="13" t="s">
        <v>28</v>
      </c>
      <c r="K90" s="13" t="s">
        <v>28</v>
      </c>
      <c r="L90" s="13" t="s">
        <v>28</v>
      </c>
      <c r="M90" s="13" t="s">
        <v>28</v>
      </c>
      <c r="N90" s="13" t="s">
        <v>28</v>
      </c>
      <c r="O90" s="69" t="s">
        <v>28</v>
      </c>
      <c r="P90" s="13" t="s">
        <v>28</v>
      </c>
      <c r="Q90" s="13" t="s">
        <v>28</v>
      </c>
      <c r="R90" s="13" t="s">
        <v>28</v>
      </c>
      <c r="S90" s="13" t="s">
        <v>28</v>
      </c>
      <c r="T90" s="13" t="s">
        <v>28</v>
      </c>
    </row>
    <row r="91" spans="1:20" s="17" customFormat="1" ht="12">
      <c r="A91" s="45" t="s">
        <v>82</v>
      </c>
      <c r="B91" s="61" t="s">
        <v>226</v>
      </c>
      <c r="C91" s="5" t="s">
        <v>227</v>
      </c>
      <c r="D91" s="71">
        <v>0.37699225199999997</v>
      </c>
      <c r="E91" s="83" t="s">
        <v>28</v>
      </c>
      <c r="F91" s="71">
        <v>0.37699225199999997</v>
      </c>
      <c r="G91" s="78" t="s">
        <v>28</v>
      </c>
      <c r="H91" s="13" t="s">
        <v>28</v>
      </c>
      <c r="I91" s="80" t="s">
        <v>28</v>
      </c>
      <c r="J91" s="13" t="s">
        <v>28</v>
      </c>
      <c r="K91" s="13" t="s">
        <v>28</v>
      </c>
      <c r="L91" s="13" t="s">
        <v>28</v>
      </c>
      <c r="M91" s="13" t="s">
        <v>28</v>
      </c>
      <c r="N91" s="13" t="s">
        <v>28</v>
      </c>
      <c r="O91" s="69" t="s">
        <v>28</v>
      </c>
      <c r="P91" s="13" t="s">
        <v>28</v>
      </c>
      <c r="Q91" s="13" t="s">
        <v>28</v>
      </c>
      <c r="R91" s="13" t="s">
        <v>28</v>
      </c>
      <c r="S91" s="13" t="s">
        <v>28</v>
      </c>
      <c r="T91" s="13" t="s">
        <v>28</v>
      </c>
    </row>
    <row r="92" spans="1:20" s="17" customFormat="1" ht="12">
      <c r="A92" s="45" t="s">
        <v>82</v>
      </c>
      <c r="B92" s="61" t="s">
        <v>228</v>
      </c>
      <c r="C92" s="5" t="s">
        <v>229</v>
      </c>
      <c r="D92" s="71">
        <v>0.95573218800000004</v>
      </c>
      <c r="E92" s="83" t="s">
        <v>28</v>
      </c>
      <c r="F92" s="71">
        <v>0.95573218800000004</v>
      </c>
      <c r="G92" s="78" t="s">
        <v>28</v>
      </c>
      <c r="H92" s="14" t="str">
        <f>H93</f>
        <v>нд</v>
      </c>
      <c r="I92" s="80" t="s">
        <v>28</v>
      </c>
      <c r="J92" s="14" t="str">
        <f>J93</f>
        <v>нд</v>
      </c>
      <c r="K92" s="13" t="s">
        <v>28</v>
      </c>
      <c r="L92" s="13" t="s">
        <v>28</v>
      </c>
      <c r="M92" s="13" t="s">
        <v>28</v>
      </c>
      <c r="N92" s="13" t="s">
        <v>28</v>
      </c>
      <c r="O92" s="69" t="s">
        <v>28</v>
      </c>
      <c r="P92" s="13" t="s">
        <v>28</v>
      </c>
      <c r="Q92" s="13" t="s">
        <v>28</v>
      </c>
      <c r="R92" s="13" t="s">
        <v>28</v>
      </c>
      <c r="S92" s="13" t="s">
        <v>28</v>
      </c>
      <c r="T92" s="13" t="s">
        <v>28</v>
      </c>
    </row>
    <row r="93" spans="1:20" s="17" customFormat="1" ht="45.75" customHeight="1">
      <c r="A93" s="45" t="s">
        <v>82</v>
      </c>
      <c r="B93" s="61" t="s">
        <v>230</v>
      </c>
      <c r="C93" s="5" t="s">
        <v>231</v>
      </c>
      <c r="D93" s="71">
        <v>1.163167512</v>
      </c>
      <c r="E93" s="83" t="s">
        <v>28</v>
      </c>
      <c r="F93" s="71">
        <v>1.163167512</v>
      </c>
      <c r="G93" s="78" t="s">
        <v>28</v>
      </c>
      <c r="H93" s="13" t="s">
        <v>28</v>
      </c>
      <c r="I93" s="80" t="s">
        <v>28</v>
      </c>
      <c r="J93" s="13" t="s">
        <v>28</v>
      </c>
      <c r="K93" s="13" t="s">
        <v>28</v>
      </c>
      <c r="L93" s="13" t="s">
        <v>28</v>
      </c>
      <c r="M93" s="13" t="s">
        <v>28</v>
      </c>
      <c r="N93" s="13" t="s">
        <v>28</v>
      </c>
      <c r="O93" s="69" t="s">
        <v>28</v>
      </c>
      <c r="P93" s="13" t="s">
        <v>28</v>
      </c>
      <c r="Q93" s="13" t="s">
        <v>28</v>
      </c>
      <c r="R93" s="13" t="s">
        <v>28</v>
      </c>
      <c r="S93" s="13" t="s">
        <v>28</v>
      </c>
      <c r="T93" s="13" t="s">
        <v>28</v>
      </c>
    </row>
    <row r="94" spans="1:20" s="17" customFormat="1" ht="12">
      <c r="A94" s="45" t="s">
        <v>82</v>
      </c>
      <c r="B94" s="61" t="s">
        <v>232</v>
      </c>
      <c r="C94" s="5" t="s">
        <v>233</v>
      </c>
      <c r="D94" s="71">
        <v>1.116688932</v>
      </c>
      <c r="E94" s="83" t="s">
        <v>28</v>
      </c>
      <c r="F94" s="71">
        <v>1.116688932</v>
      </c>
      <c r="G94" s="78" t="s">
        <v>28</v>
      </c>
      <c r="H94" s="14">
        <f>SUM(H95:H97)</f>
        <v>0</v>
      </c>
      <c r="I94" s="80" t="s">
        <v>28</v>
      </c>
      <c r="J94" s="14">
        <f>SUM(J95:J97)</f>
        <v>0</v>
      </c>
      <c r="K94" s="13" t="s">
        <v>28</v>
      </c>
      <c r="L94" s="13" t="s">
        <v>28</v>
      </c>
      <c r="M94" s="13" t="s">
        <v>28</v>
      </c>
      <c r="N94" s="13" t="s">
        <v>28</v>
      </c>
      <c r="O94" s="69" t="s">
        <v>28</v>
      </c>
      <c r="P94" s="13" t="s">
        <v>28</v>
      </c>
      <c r="Q94" s="13" t="s">
        <v>28</v>
      </c>
      <c r="R94" s="13" t="s">
        <v>28</v>
      </c>
      <c r="S94" s="13" t="s">
        <v>28</v>
      </c>
      <c r="T94" s="13" t="s">
        <v>28</v>
      </c>
    </row>
    <row r="95" spans="1:20" s="17" customFormat="1" ht="12">
      <c r="A95" s="45" t="s">
        <v>82</v>
      </c>
      <c r="B95" s="61" t="s">
        <v>234</v>
      </c>
      <c r="C95" s="5" t="s">
        <v>235</v>
      </c>
      <c r="D95" s="71">
        <v>0.79256160000000009</v>
      </c>
      <c r="E95" s="83" t="s">
        <v>28</v>
      </c>
      <c r="F95" s="71">
        <v>0.79256160000000009</v>
      </c>
      <c r="G95" s="78" t="s">
        <v>28</v>
      </c>
      <c r="H95" s="13">
        <v>0</v>
      </c>
      <c r="I95" s="80" t="s">
        <v>28</v>
      </c>
      <c r="J95" s="13">
        <v>0</v>
      </c>
      <c r="K95" s="13" t="s">
        <v>28</v>
      </c>
      <c r="L95" s="13" t="s">
        <v>28</v>
      </c>
      <c r="M95" s="13" t="s">
        <v>28</v>
      </c>
      <c r="N95" s="13" t="s">
        <v>28</v>
      </c>
      <c r="O95" s="69" t="s">
        <v>28</v>
      </c>
      <c r="P95" s="13" t="s">
        <v>28</v>
      </c>
      <c r="Q95" s="13">
        <f>F95-J95</f>
        <v>0.79256160000000009</v>
      </c>
      <c r="R95" s="13" t="s">
        <v>28</v>
      </c>
      <c r="S95" s="13" t="s">
        <v>28</v>
      </c>
      <c r="T95" s="13" t="s">
        <v>28</v>
      </c>
    </row>
    <row r="96" spans="1:20" s="17" customFormat="1" ht="12">
      <c r="A96" s="45" t="s">
        <v>82</v>
      </c>
      <c r="B96" s="61" t="s">
        <v>236</v>
      </c>
      <c r="C96" s="5" t="s">
        <v>237</v>
      </c>
      <c r="D96" s="71">
        <v>0.28231388400000001</v>
      </c>
      <c r="E96" s="83" t="s">
        <v>28</v>
      </c>
      <c r="F96" s="71">
        <v>0.28231388400000001</v>
      </c>
      <c r="G96" s="78" t="s">
        <v>28</v>
      </c>
      <c r="H96" s="13">
        <v>0</v>
      </c>
      <c r="I96" s="80" t="s">
        <v>28</v>
      </c>
      <c r="J96" s="13">
        <v>0</v>
      </c>
      <c r="K96" s="13" t="s">
        <v>28</v>
      </c>
      <c r="L96" s="13" t="s">
        <v>28</v>
      </c>
      <c r="M96" s="13" t="s">
        <v>28</v>
      </c>
      <c r="N96" s="13" t="s">
        <v>28</v>
      </c>
      <c r="O96" s="69" t="s">
        <v>28</v>
      </c>
      <c r="P96" s="13" t="s">
        <v>28</v>
      </c>
      <c r="Q96" s="13">
        <f>F96-J96</f>
        <v>0.28231388400000001</v>
      </c>
      <c r="R96" s="13" t="s">
        <v>28</v>
      </c>
      <c r="S96" s="13" t="s">
        <v>28</v>
      </c>
      <c r="T96" s="13" t="s">
        <v>28</v>
      </c>
    </row>
    <row r="97" spans="1:20" s="17" customFormat="1" ht="12">
      <c r="A97" s="45" t="s">
        <v>82</v>
      </c>
      <c r="B97" s="61" t="s">
        <v>238</v>
      </c>
      <c r="C97" s="5" t="s">
        <v>239</v>
      </c>
      <c r="D97" s="71">
        <v>0.285171336</v>
      </c>
      <c r="E97" s="83" t="s">
        <v>28</v>
      </c>
      <c r="F97" s="71">
        <v>0.285171336</v>
      </c>
      <c r="G97" s="78" t="s">
        <v>28</v>
      </c>
      <c r="H97" s="6">
        <v>0</v>
      </c>
      <c r="I97" s="80" t="s">
        <v>28</v>
      </c>
      <c r="J97" s="6">
        <v>0</v>
      </c>
      <c r="K97" s="13" t="s">
        <v>28</v>
      </c>
      <c r="L97" s="13" t="s">
        <v>28</v>
      </c>
      <c r="M97" s="13" t="s">
        <v>28</v>
      </c>
      <c r="N97" s="13" t="s">
        <v>28</v>
      </c>
      <c r="O97" s="69" t="s">
        <v>28</v>
      </c>
      <c r="P97" s="13" t="s">
        <v>28</v>
      </c>
      <c r="Q97" s="13" t="s">
        <v>28</v>
      </c>
      <c r="R97" s="13" t="s">
        <v>28</v>
      </c>
      <c r="S97" s="13" t="s">
        <v>28</v>
      </c>
      <c r="T97" s="13" t="s">
        <v>28</v>
      </c>
    </row>
    <row r="98" spans="1:20" s="17" customFormat="1" ht="12">
      <c r="A98" s="45" t="s">
        <v>82</v>
      </c>
      <c r="B98" s="61" t="s">
        <v>240</v>
      </c>
      <c r="C98" s="5" t="s">
        <v>241</v>
      </c>
      <c r="D98" s="71">
        <v>0.54319604399999999</v>
      </c>
      <c r="E98" s="83" t="s">
        <v>28</v>
      </c>
      <c r="F98" s="71">
        <v>0.54319604399999999</v>
      </c>
      <c r="G98" s="78" t="s">
        <v>28</v>
      </c>
      <c r="H98" s="14">
        <f>SUM(H109:H112)</f>
        <v>0</v>
      </c>
      <c r="I98" s="80" t="s">
        <v>28</v>
      </c>
      <c r="J98" s="14">
        <f>SUM(J109:J112)</f>
        <v>0</v>
      </c>
      <c r="K98" s="13" t="s">
        <v>28</v>
      </c>
      <c r="L98" s="13" t="s">
        <v>28</v>
      </c>
      <c r="M98" s="13" t="s">
        <v>28</v>
      </c>
      <c r="N98" s="13" t="s">
        <v>28</v>
      </c>
      <c r="O98" s="69" t="s">
        <v>28</v>
      </c>
      <c r="P98" s="13" t="s">
        <v>28</v>
      </c>
      <c r="Q98" s="14">
        <f>F98-J98</f>
        <v>0.54319604399999999</v>
      </c>
      <c r="R98" s="13" t="s">
        <v>28</v>
      </c>
      <c r="S98" s="13" t="s">
        <v>28</v>
      </c>
      <c r="T98" s="13" t="s">
        <v>28</v>
      </c>
    </row>
    <row r="99" spans="1:20" s="17" customFormat="1" ht="24">
      <c r="A99" s="45" t="s">
        <v>82</v>
      </c>
      <c r="B99" s="61" t="s">
        <v>242</v>
      </c>
      <c r="C99" s="5" t="s">
        <v>243</v>
      </c>
      <c r="D99" s="71">
        <v>2.5280856599999999</v>
      </c>
      <c r="E99" s="83" t="s">
        <v>28</v>
      </c>
      <c r="F99" s="71">
        <v>2.5280856599999999</v>
      </c>
      <c r="G99" s="78" t="s">
        <v>28</v>
      </c>
      <c r="H99" s="6" t="s">
        <v>28</v>
      </c>
      <c r="I99" s="80" t="s">
        <v>28</v>
      </c>
      <c r="J99" s="6" t="s">
        <v>28</v>
      </c>
      <c r="K99" s="13" t="s">
        <v>28</v>
      </c>
      <c r="L99" s="13" t="s">
        <v>28</v>
      </c>
      <c r="M99" s="13" t="s">
        <v>28</v>
      </c>
      <c r="N99" s="13" t="s">
        <v>28</v>
      </c>
      <c r="O99" s="69" t="s">
        <v>28</v>
      </c>
      <c r="P99" s="13" t="s">
        <v>28</v>
      </c>
      <c r="Q99" s="13" t="s">
        <v>28</v>
      </c>
      <c r="R99" s="13" t="s">
        <v>28</v>
      </c>
      <c r="S99" s="13" t="s">
        <v>28</v>
      </c>
      <c r="T99" s="13" t="s">
        <v>28</v>
      </c>
    </row>
    <row r="100" spans="1:20" s="17" customFormat="1" ht="12">
      <c r="A100" s="62" t="s">
        <v>82</v>
      </c>
      <c r="B100" s="85" t="s">
        <v>36</v>
      </c>
      <c r="C100" s="7" t="s">
        <v>35</v>
      </c>
      <c r="D100" s="74">
        <f>SUM(D101:D129)</f>
        <v>14.708820832297521</v>
      </c>
      <c r="E100" s="84" t="s">
        <v>28</v>
      </c>
      <c r="F100" s="74">
        <f>SUM(F101:F129)</f>
        <v>14.708820832297521</v>
      </c>
      <c r="G100" s="126">
        <f>SUM(G101:G129)</f>
        <v>2.1407348686975198</v>
      </c>
      <c r="H100" s="74">
        <f>SUM(H101:H129)</f>
        <v>0</v>
      </c>
      <c r="I100" s="81" t="s">
        <v>28</v>
      </c>
      <c r="J100" s="74">
        <f>SUM(J101:J129)</f>
        <v>0</v>
      </c>
      <c r="K100" s="14" t="s">
        <v>28</v>
      </c>
      <c r="L100" s="14" t="s">
        <v>28</v>
      </c>
      <c r="M100" s="14" t="s">
        <v>28</v>
      </c>
      <c r="N100" s="14" t="s">
        <v>28</v>
      </c>
      <c r="O100" s="74">
        <f>SUM(O101:O129)</f>
        <v>2.1407348686975198</v>
      </c>
      <c r="P100" s="14" t="s">
        <v>28</v>
      </c>
      <c r="Q100" s="14">
        <f>F100-J100</f>
        <v>14.708820832297521</v>
      </c>
      <c r="R100" s="14">
        <f>J100-G100</f>
        <v>-2.1407348686975198</v>
      </c>
      <c r="S100" s="14">
        <f>R100/G100*100</f>
        <v>-100</v>
      </c>
      <c r="T100" s="14" t="s">
        <v>28</v>
      </c>
    </row>
    <row r="101" spans="1:20" s="17" customFormat="1" ht="25.5">
      <c r="A101" s="39" t="s">
        <v>82</v>
      </c>
      <c r="B101" s="48" t="s">
        <v>89</v>
      </c>
      <c r="C101" s="5" t="s">
        <v>90</v>
      </c>
      <c r="D101" s="71">
        <v>0.58004846039999991</v>
      </c>
      <c r="E101" s="83" t="s">
        <v>28</v>
      </c>
      <c r="F101" s="71">
        <v>0.58004846039999991</v>
      </c>
      <c r="G101" s="79">
        <v>0.58004846039999991</v>
      </c>
      <c r="H101" s="6" t="s">
        <v>28</v>
      </c>
      <c r="I101" s="80" t="s">
        <v>28</v>
      </c>
      <c r="J101" s="6" t="s">
        <v>28</v>
      </c>
      <c r="K101" s="13" t="s">
        <v>28</v>
      </c>
      <c r="L101" s="13" t="s">
        <v>28</v>
      </c>
      <c r="M101" s="13" t="s">
        <v>28</v>
      </c>
      <c r="N101" s="13" t="s">
        <v>28</v>
      </c>
      <c r="O101" s="71">
        <v>0.58004846039999991</v>
      </c>
      <c r="P101" s="13" t="s">
        <v>28</v>
      </c>
      <c r="Q101" s="13" t="s">
        <v>28</v>
      </c>
      <c r="R101" s="13" t="s">
        <v>28</v>
      </c>
      <c r="S101" s="13" t="s">
        <v>28</v>
      </c>
      <c r="T101" s="13" t="s">
        <v>28</v>
      </c>
    </row>
    <row r="102" spans="1:20" s="17" customFormat="1" ht="25.5">
      <c r="A102" s="39" t="s">
        <v>82</v>
      </c>
      <c r="B102" s="48" t="s">
        <v>91</v>
      </c>
      <c r="C102" s="5" t="s">
        <v>92</v>
      </c>
      <c r="D102" s="71">
        <v>0.58004846039999991</v>
      </c>
      <c r="E102" s="83" t="s">
        <v>28</v>
      </c>
      <c r="F102" s="71">
        <v>0.58004846039999991</v>
      </c>
      <c r="G102" s="79">
        <v>0.58004846039999991</v>
      </c>
      <c r="H102" s="6" t="s">
        <v>28</v>
      </c>
      <c r="I102" s="80" t="s">
        <v>28</v>
      </c>
      <c r="J102" s="6" t="s">
        <v>28</v>
      </c>
      <c r="K102" s="13" t="s">
        <v>28</v>
      </c>
      <c r="L102" s="13" t="s">
        <v>28</v>
      </c>
      <c r="M102" s="13" t="s">
        <v>28</v>
      </c>
      <c r="N102" s="13" t="s">
        <v>28</v>
      </c>
      <c r="O102" s="71">
        <v>0.58004846039999991</v>
      </c>
      <c r="P102" s="13" t="s">
        <v>28</v>
      </c>
      <c r="Q102" s="13" t="s">
        <v>28</v>
      </c>
      <c r="R102" s="13" t="s">
        <v>28</v>
      </c>
      <c r="S102" s="13" t="s">
        <v>28</v>
      </c>
      <c r="T102" s="13" t="s">
        <v>28</v>
      </c>
    </row>
    <row r="103" spans="1:20" s="17" customFormat="1" ht="25.5">
      <c r="A103" s="39" t="s">
        <v>82</v>
      </c>
      <c r="B103" s="48" t="s">
        <v>93</v>
      </c>
      <c r="C103" s="5" t="s">
        <v>94</v>
      </c>
      <c r="D103" s="71">
        <v>0.77339794789752003</v>
      </c>
      <c r="E103" s="83" t="s">
        <v>28</v>
      </c>
      <c r="F103" s="71">
        <v>0.77339794789752003</v>
      </c>
      <c r="G103" s="79">
        <v>0.77339794789752003</v>
      </c>
      <c r="H103" s="6" t="s">
        <v>28</v>
      </c>
      <c r="I103" s="80" t="s">
        <v>28</v>
      </c>
      <c r="J103" s="6" t="s">
        <v>28</v>
      </c>
      <c r="K103" s="13" t="s">
        <v>28</v>
      </c>
      <c r="L103" s="13" t="s">
        <v>28</v>
      </c>
      <c r="M103" s="13" t="s">
        <v>28</v>
      </c>
      <c r="N103" s="13" t="s">
        <v>28</v>
      </c>
      <c r="O103" s="71">
        <v>0.77339794789752003</v>
      </c>
      <c r="P103" s="13" t="s">
        <v>28</v>
      </c>
      <c r="Q103" s="13" t="s">
        <v>28</v>
      </c>
      <c r="R103" s="13" t="s">
        <v>28</v>
      </c>
      <c r="S103" s="13" t="s">
        <v>28</v>
      </c>
      <c r="T103" s="13" t="s">
        <v>28</v>
      </c>
    </row>
    <row r="104" spans="1:20" s="17" customFormat="1" ht="25.5">
      <c r="A104" s="39" t="s">
        <v>82</v>
      </c>
      <c r="B104" s="48" t="s">
        <v>95</v>
      </c>
      <c r="C104" s="5" t="s">
        <v>96</v>
      </c>
      <c r="D104" s="71">
        <v>0.20723999999999998</v>
      </c>
      <c r="E104" s="83" t="s">
        <v>28</v>
      </c>
      <c r="F104" s="71">
        <v>0.20723999999999998</v>
      </c>
      <c r="G104" s="79">
        <v>0.20723999999999998</v>
      </c>
      <c r="H104" s="6" t="s">
        <v>28</v>
      </c>
      <c r="I104" s="80" t="s">
        <v>28</v>
      </c>
      <c r="J104" s="6" t="s">
        <v>28</v>
      </c>
      <c r="K104" s="13" t="s">
        <v>28</v>
      </c>
      <c r="L104" s="13" t="s">
        <v>28</v>
      </c>
      <c r="M104" s="13" t="s">
        <v>28</v>
      </c>
      <c r="N104" s="13" t="s">
        <v>28</v>
      </c>
      <c r="O104" s="71">
        <v>0.20723999999999998</v>
      </c>
      <c r="P104" s="13" t="s">
        <v>28</v>
      </c>
      <c r="Q104" s="13" t="s">
        <v>28</v>
      </c>
      <c r="R104" s="13" t="s">
        <v>28</v>
      </c>
      <c r="S104" s="13" t="s">
        <v>28</v>
      </c>
      <c r="T104" s="13" t="s">
        <v>28</v>
      </c>
    </row>
    <row r="105" spans="1:20" s="17" customFormat="1" ht="30">
      <c r="A105" s="39" t="s">
        <v>82</v>
      </c>
      <c r="B105" s="51" t="s">
        <v>119</v>
      </c>
      <c r="C105" s="5" t="s">
        <v>120</v>
      </c>
      <c r="D105" s="71">
        <v>0.48501332159999999</v>
      </c>
      <c r="E105" s="83" t="s">
        <v>28</v>
      </c>
      <c r="F105" s="71">
        <v>0.48501332159999999</v>
      </c>
      <c r="G105" s="78" t="s">
        <v>28</v>
      </c>
      <c r="H105" s="6" t="s">
        <v>28</v>
      </c>
      <c r="I105" s="80" t="s">
        <v>28</v>
      </c>
      <c r="J105" s="6" t="s">
        <v>28</v>
      </c>
      <c r="K105" s="13" t="s">
        <v>28</v>
      </c>
      <c r="L105" s="13" t="s">
        <v>28</v>
      </c>
      <c r="M105" s="13" t="s">
        <v>28</v>
      </c>
      <c r="N105" s="13" t="s">
        <v>28</v>
      </c>
      <c r="O105" s="69" t="s">
        <v>28</v>
      </c>
      <c r="P105" s="13" t="s">
        <v>28</v>
      </c>
      <c r="Q105" s="13" t="s">
        <v>28</v>
      </c>
      <c r="R105" s="13" t="s">
        <v>28</v>
      </c>
      <c r="S105" s="13" t="s">
        <v>28</v>
      </c>
      <c r="T105" s="13" t="s">
        <v>28</v>
      </c>
    </row>
    <row r="106" spans="1:20" s="17" customFormat="1" ht="30">
      <c r="A106" s="39" t="s">
        <v>82</v>
      </c>
      <c r="B106" s="51" t="s">
        <v>121</v>
      </c>
      <c r="C106" s="5" t="s">
        <v>122</v>
      </c>
      <c r="D106" s="71">
        <v>0.56303370600000002</v>
      </c>
      <c r="E106" s="83" t="s">
        <v>28</v>
      </c>
      <c r="F106" s="71">
        <v>0.56303370600000002</v>
      </c>
      <c r="G106" s="78" t="s">
        <v>28</v>
      </c>
      <c r="H106" s="6" t="s">
        <v>28</v>
      </c>
      <c r="I106" s="80" t="s">
        <v>28</v>
      </c>
      <c r="J106" s="6" t="s">
        <v>28</v>
      </c>
      <c r="K106" s="13" t="s">
        <v>28</v>
      </c>
      <c r="L106" s="13" t="s">
        <v>28</v>
      </c>
      <c r="M106" s="13" t="s">
        <v>28</v>
      </c>
      <c r="N106" s="13" t="s">
        <v>28</v>
      </c>
      <c r="O106" s="69" t="s">
        <v>28</v>
      </c>
      <c r="P106" s="13" t="s">
        <v>28</v>
      </c>
      <c r="Q106" s="13" t="s">
        <v>28</v>
      </c>
      <c r="R106" s="13" t="s">
        <v>28</v>
      </c>
      <c r="S106" s="13" t="s">
        <v>28</v>
      </c>
      <c r="T106" s="13" t="s">
        <v>28</v>
      </c>
    </row>
    <row r="107" spans="1:20" s="17" customFormat="1" ht="30">
      <c r="A107" s="39" t="s">
        <v>82</v>
      </c>
      <c r="B107" s="47" t="s">
        <v>136</v>
      </c>
      <c r="C107" s="5" t="s">
        <v>137</v>
      </c>
      <c r="D107" s="71">
        <v>0.72313017599999996</v>
      </c>
      <c r="E107" s="83" t="s">
        <v>28</v>
      </c>
      <c r="F107" s="71">
        <v>0.72313017599999996</v>
      </c>
      <c r="G107" s="78" t="s">
        <v>28</v>
      </c>
      <c r="H107" s="6" t="s">
        <v>28</v>
      </c>
      <c r="I107" s="80" t="s">
        <v>28</v>
      </c>
      <c r="J107" s="6" t="s">
        <v>28</v>
      </c>
      <c r="K107" s="13" t="s">
        <v>28</v>
      </c>
      <c r="L107" s="13" t="s">
        <v>28</v>
      </c>
      <c r="M107" s="13" t="s">
        <v>28</v>
      </c>
      <c r="N107" s="13" t="s">
        <v>28</v>
      </c>
      <c r="O107" s="69" t="s">
        <v>28</v>
      </c>
      <c r="P107" s="13" t="s">
        <v>28</v>
      </c>
      <c r="Q107" s="13" t="s">
        <v>28</v>
      </c>
      <c r="R107" s="13" t="s">
        <v>28</v>
      </c>
      <c r="S107" s="13" t="s">
        <v>28</v>
      </c>
      <c r="T107" s="13" t="s">
        <v>28</v>
      </c>
    </row>
    <row r="108" spans="1:20" s="17" customFormat="1" ht="30">
      <c r="A108" s="39" t="s">
        <v>82</v>
      </c>
      <c r="B108" s="53" t="s">
        <v>138</v>
      </c>
      <c r="C108" s="5" t="s">
        <v>139</v>
      </c>
      <c r="D108" s="71">
        <v>0.51692042399999993</v>
      </c>
      <c r="E108" s="83" t="s">
        <v>28</v>
      </c>
      <c r="F108" s="71">
        <v>0.51692042399999993</v>
      </c>
      <c r="G108" s="78" t="s">
        <v>28</v>
      </c>
      <c r="H108" s="6" t="s">
        <v>28</v>
      </c>
      <c r="I108" s="80" t="s">
        <v>28</v>
      </c>
      <c r="J108" s="6" t="s">
        <v>28</v>
      </c>
      <c r="K108" s="13" t="s">
        <v>28</v>
      </c>
      <c r="L108" s="13" t="s">
        <v>28</v>
      </c>
      <c r="M108" s="13" t="s">
        <v>28</v>
      </c>
      <c r="N108" s="13" t="s">
        <v>28</v>
      </c>
      <c r="O108" s="69" t="s">
        <v>28</v>
      </c>
      <c r="P108" s="13" t="s">
        <v>28</v>
      </c>
      <c r="Q108" s="13" t="s">
        <v>28</v>
      </c>
      <c r="R108" s="13" t="s">
        <v>28</v>
      </c>
      <c r="S108" s="13" t="s">
        <v>28</v>
      </c>
      <c r="T108" s="13" t="s">
        <v>28</v>
      </c>
    </row>
    <row r="109" spans="1:20" s="17" customFormat="1" ht="30">
      <c r="A109" s="39" t="s">
        <v>82</v>
      </c>
      <c r="B109" s="54" t="s">
        <v>140</v>
      </c>
      <c r="C109" s="5" t="s">
        <v>141</v>
      </c>
      <c r="D109" s="71">
        <v>0.48249786</v>
      </c>
      <c r="E109" s="83" t="s">
        <v>28</v>
      </c>
      <c r="F109" s="71">
        <v>0.48249786</v>
      </c>
      <c r="G109" s="78" t="s">
        <v>28</v>
      </c>
      <c r="H109" s="6" t="s">
        <v>28</v>
      </c>
      <c r="I109" s="80" t="s">
        <v>28</v>
      </c>
      <c r="J109" s="6" t="s">
        <v>28</v>
      </c>
      <c r="K109" s="13" t="s">
        <v>28</v>
      </c>
      <c r="L109" s="13" t="s">
        <v>28</v>
      </c>
      <c r="M109" s="13" t="s">
        <v>28</v>
      </c>
      <c r="N109" s="13" t="s">
        <v>28</v>
      </c>
      <c r="O109" s="69" t="s">
        <v>28</v>
      </c>
      <c r="P109" s="13" t="s">
        <v>28</v>
      </c>
      <c r="Q109" s="13" t="s">
        <v>28</v>
      </c>
      <c r="R109" s="13" t="s">
        <v>28</v>
      </c>
      <c r="S109" s="13" t="s">
        <v>28</v>
      </c>
      <c r="T109" s="13" t="s">
        <v>28</v>
      </c>
    </row>
    <row r="110" spans="1:20" s="17" customFormat="1" ht="30">
      <c r="A110" s="39" t="s">
        <v>82</v>
      </c>
      <c r="B110" s="55" t="s">
        <v>142</v>
      </c>
      <c r="C110" s="5" t="s">
        <v>143</v>
      </c>
      <c r="D110" s="71">
        <v>0.50190433199999995</v>
      </c>
      <c r="E110" s="83" t="s">
        <v>28</v>
      </c>
      <c r="F110" s="71">
        <v>0.50190433199999995</v>
      </c>
      <c r="G110" s="78" t="s">
        <v>28</v>
      </c>
      <c r="H110" s="6" t="s">
        <v>28</v>
      </c>
      <c r="I110" s="80" t="s">
        <v>28</v>
      </c>
      <c r="J110" s="6" t="s">
        <v>28</v>
      </c>
      <c r="K110" s="13" t="s">
        <v>28</v>
      </c>
      <c r="L110" s="13" t="s">
        <v>28</v>
      </c>
      <c r="M110" s="13" t="s">
        <v>28</v>
      </c>
      <c r="N110" s="13" t="s">
        <v>28</v>
      </c>
      <c r="O110" s="69" t="s">
        <v>28</v>
      </c>
      <c r="P110" s="13" t="s">
        <v>28</v>
      </c>
      <c r="Q110" s="13" t="s">
        <v>28</v>
      </c>
      <c r="R110" s="13" t="s">
        <v>28</v>
      </c>
      <c r="S110" s="13" t="s">
        <v>28</v>
      </c>
      <c r="T110" s="13" t="s">
        <v>28</v>
      </c>
    </row>
    <row r="111" spans="1:20" s="17" customFormat="1" ht="15">
      <c r="A111" s="39" t="s">
        <v>82</v>
      </c>
      <c r="B111" s="47" t="s">
        <v>162</v>
      </c>
      <c r="C111" s="5" t="s">
        <v>163</v>
      </c>
      <c r="D111" s="71">
        <v>1.0814594639999999</v>
      </c>
      <c r="E111" s="83" t="s">
        <v>28</v>
      </c>
      <c r="F111" s="71">
        <v>1.0814594639999999</v>
      </c>
      <c r="G111" s="78" t="s">
        <v>28</v>
      </c>
      <c r="H111" s="6" t="s">
        <v>28</v>
      </c>
      <c r="I111" s="80" t="s">
        <v>28</v>
      </c>
      <c r="J111" s="6" t="s">
        <v>28</v>
      </c>
      <c r="K111" s="13" t="s">
        <v>28</v>
      </c>
      <c r="L111" s="13" t="s">
        <v>28</v>
      </c>
      <c r="M111" s="13" t="s">
        <v>28</v>
      </c>
      <c r="N111" s="13" t="s">
        <v>28</v>
      </c>
      <c r="O111" s="69" t="s">
        <v>28</v>
      </c>
      <c r="P111" s="13" t="s">
        <v>28</v>
      </c>
      <c r="Q111" s="13" t="s">
        <v>28</v>
      </c>
      <c r="R111" s="13" t="s">
        <v>28</v>
      </c>
      <c r="S111" s="13" t="s">
        <v>28</v>
      </c>
      <c r="T111" s="13" t="s">
        <v>28</v>
      </c>
    </row>
    <row r="112" spans="1:20" s="17" customFormat="1" ht="30">
      <c r="A112" s="39" t="s">
        <v>82</v>
      </c>
      <c r="B112" s="47" t="s">
        <v>164</v>
      </c>
      <c r="C112" s="5" t="s">
        <v>165</v>
      </c>
      <c r="D112" s="71">
        <v>0.21107738400000001</v>
      </c>
      <c r="E112" s="83" t="s">
        <v>28</v>
      </c>
      <c r="F112" s="71">
        <v>0.21107738400000001</v>
      </c>
      <c r="G112" s="78" t="s">
        <v>28</v>
      </c>
      <c r="H112" s="6" t="s">
        <v>28</v>
      </c>
      <c r="I112" s="80" t="s">
        <v>28</v>
      </c>
      <c r="J112" s="6" t="s">
        <v>28</v>
      </c>
      <c r="K112" s="13" t="s">
        <v>28</v>
      </c>
      <c r="L112" s="13" t="s">
        <v>28</v>
      </c>
      <c r="M112" s="13" t="s">
        <v>28</v>
      </c>
      <c r="N112" s="13" t="s">
        <v>28</v>
      </c>
      <c r="O112" s="69" t="s">
        <v>28</v>
      </c>
      <c r="P112" s="13" t="s">
        <v>28</v>
      </c>
      <c r="Q112" s="13" t="s">
        <v>28</v>
      </c>
      <c r="R112" s="13" t="s">
        <v>28</v>
      </c>
      <c r="S112" s="13" t="s">
        <v>28</v>
      </c>
      <c r="T112" s="13" t="s">
        <v>28</v>
      </c>
    </row>
    <row r="113" spans="1:20" s="17" customFormat="1" ht="30">
      <c r="A113" s="39" t="s">
        <v>82</v>
      </c>
      <c r="B113" s="47" t="s">
        <v>166</v>
      </c>
      <c r="C113" s="5" t="s">
        <v>167</v>
      </c>
      <c r="D113" s="71">
        <v>0.50023131599999993</v>
      </c>
      <c r="E113" s="83" t="s">
        <v>28</v>
      </c>
      <c r="F113" s="71">
        <v>0.50023131599999993</v>
      </c>
      <c r="G113" s="78" t="s">
        <v>28</v>
      </c>
      <c r="H113" s="6" t="s">
        <v>28</v>
      </c>
      <c r="I113" s="80" t="s">
        <v>28</v>
      </c>
      <c r="J113" s="6" t="s">
        <v>28</v>
      </c>
      <c r="K113" s="13" t="s">
        <v>28</v>
      </c>
      <c r="L113" s="13" t="s">
        <v>28</v>
      </c>
      <c r="M113" s="13" t="s">
        <v>28</v>
      </c>
      <c r="N113" s="13" t="s">
        <v>28</v>
      </c>
      <c r="O113" s="69" t="s">
        <v>28</v>
      </c>
      <c r="P113" s="13" t="s">
        <v>28</v>
      </c>
      <c r="Q113" s="13" t="s">
        <v>28</v>
      </c>
      <c r="R113" s="13" t="s">
        <v>28</v>
      </c>
      <c r="S113" s="13" t="s">
        <v>28</v>
      </c>
      <c r="T113" s="13" t="s">
        <v>28</v>
      </c>
    </row>
    <row r="114" spans="1:20" s="17" customFormat="1" ht="30">
      <c r="A114" s="39" t="s">
        <v>82</v>
      </c>
      <c r="B114" s="47" t="s">
        <v>168</v>
      </c>
      <c r="C114" s="5" t="s">
        <v>169</v>
      </c>
      <c r="D114" s="71">
        <v>0.35271397200000004</v>
      </c>
      <c r="E114" s="83" t="s">
        <v>28</v>
      </c>
      <c r="F114" s="71">
        <v>0.35271397200000004</v>
      </c>
      <c r="G114" s="78" t="s">
        <v>28</v>
      </c>
      <c r="H114" s="6" t="s">
        <v>28</v>
      </c>
      <c r="I114" s="80" t="s">
        <v>28</v>
      </c>
      <c r="J114" s="6" t="s">
        <v>28</v>
      </c>
      <c r="K114" s="13" t="s">
        <v>28</v>
      </c>
      <c r="L114" s="13" t="s">
        <v>28</v>
      </c>
      <c r="M114" s="13" t="s">
        <v>28</v>
      </c>
      <c r="N114" s="13" t="s">
        <v>28</v>
      </c>
      <c r="O114" s="69" t="s">
        <v>28</v>
      </c>
      <c r="P114" s="13" t="s">
        <v>28</v>
      </c>
      <c r="Q114" s="13" t="s">
        <v>28</v>
      </c>
      <c r="R114" s="13" t="s">
        <v>28</v>
      </c>
      <c r="S114" s="13" t="s">
        <v>28</v>
      </c>
      <c r="T114" s="13" t="s">
        <v>28</v>
      </c>
    </row>
    <row r="115" spans="1:20" s="17" customFormat="1" ht="30">
      <c r="A115" s="39" t="s">
        <v>82</v>
      </c>
      <c r="B115" s="47" t="s">
        <v>170</v>
      </c>
      <c r="C115" s="5" t="s">
        <v>171</v>
      </c>
      <c r="D115" s="71">
        <v>0.36229699199999998</v>
      </c>
      <c r="E115" s="83" t="s">
        <v>28</v>
      </c>
      <c r="F115" s="71">
        <v>0.36229699199999998</v>
      </c>
      <c r="G115" s="78" t="s">
        <v>28</v>
      </c>
      <c r="H115" s="6" t="s">
        <v>28</v>
      </c>
      <c r="I115" s="80" t="s">
        <v>28</v>
      </c>
      <c r="J115" s="6" t="s">
        <v>28</v>
      </c>
      <c r="K115" s="13" t="s">
        <v>28</v>
      </c>
      <c r="L115" s="13" t="s">
        <v>28</v>
      </c>
      <c r="M115" s="13" t="s">
        <v>28</v>
      </c>
      <c r="N115" s="13" t="s">
        <v>28</v>
      </c>
      <c r="O115" s="69" t="s">
        <v>28</v>
      </c>
      <c r="P115" s="13" t="s">
        <v>28</v>
      </c>
      <c r="Q115" s="13" t="s">
        <v>28</v>
      </c>
      <c r="R115" s="13" t="s">
        <v>28</v>
      </c>
      <c r="S115" s="13" t="s">
        <v>28</v>
      </c>
      <c r="T115" s="13" t="s">
        <v>28</v>
      </c>
    </row>
    <row r="116" spans="1:20" s="17" customFormat="1" ht="30">
      <c r="A116" s="39" t="s">
        <v>82</v>
      </c>
      <c r="B116" s="47" t="s">
        <v>172</v>
      </c>
      <c r="C116" s="5" t="s">
        <v>173</v>
      </c>
      <c r="D116" s="71">
        <v>0.90323600399999993</v>
      </c>
      <c r="E116" s="83" t="s">
        <v>28</v>
      </c>
      <c r="F116" s="71">
        <v>0.90323600399999993</v>
      </c>
      <c r="G116" s="78" t="s">
        <v>28</v>
      </c>
      <c r="H116" s="6" t="s">
        <v>28</v>
      </c>
      <c r="I116" s="80" t="s">
        <v>28</v>
      </c>
      <c r="J116" s="6" t="s">
        <v>28</v>
      </c>
      <c r="K116" s="13" t="s">
        <v>28</v>
      </c>
      <c r="L116" s="13" t="s">
        <v>28</v>
      </c>
      <c r="M116" s="13" t="s">
        <v>28</v>
      </c>
      <c r="N116" s="13" t="s">
        <v>28</v>
      </c>
      <c r="O116" s="69" t="s">
        <v>28</v>
      </c>
      <c r="P116" s="13" t="s">
        <v>28</v>
      </c>
      <c r="Q116" s="13" t="s">
        <v>28</v>
      </c>
      <c r="R116" s="13" t="s">
        <v>28</v>
      </c>
      <c r="S116" s="13" t="s">
        <v>28</v>
      </c>
      <c r="T116" s="13" t="s">
        <v>28</v>
      </c>
    </row>
    <row r="117" spans="1:20" s="17" customFormat="1" ht="12">
      <c r="A117" s="45" t="s">
        <v>82</v>
      </c>
      <c r="B117" s="57" t="s">
        <v>196</v>
      </c>
      <c r="C117" s="5" t="s">
        <v>197</v>
      </c>
      <c r="D117" s="71">
        <v>0.75850333999999997</v>
      </c>
      <c r="E117" s="83" t="s">
        <v>28</v>
      </c>
      <c r="F117" s="71">
        <v>0.75850333999999997</v>
      </c>
      <c r="G117" s="78" t="s">
        <v>28</v>
      </c>
      <c r="H117" s="6" t="s">
        <v>28</v>
      </c>
      <c r="I117" s="80" t="s">
        <v>28</v>
      </c>
      <c r="J117" s="6" t="s">
        <v>28</v>
      </c>
      <c r="K117" s="13" t="s">
        <v>28</v>
      </c>
      <c r="L117" s="13" t="s">
        <v>28</v>
      </c>
      <c r="M117" s="13" t="s">
        <v>28</v>
      </c>
      <c r="N117" s="13" t="s">
        <v>28</v>
      </c>
      <c r="O117" s="69" t="s">
        <v>28</v>
      </c>
      <c r="P117" s="13" t="s">
        <v>28</v>
      </c>
      <c r="Q117" s="13" t="s">
        <v>28</v>
      </c>
      <c r="R117" s="13" t="s">
        <v>28</v>
      </c>
      <c r="S117" s="13" t="s">
        <v>28</v>
      </c>
      <c r="T117" s="13" t="s">
        <v>28</v>
      </c>
    </row>
    <row r="118" spans="1:20" s="17" customFormat="1" ht="12">
      <c r="A118" s="45" t="s">
        <v>82</v>
      </c>
      <c r="B118" s="58" t="s">
        <v>200</v>
      </c>
      <c r="C118" s="5" t="s">
        <v>201</v>
      </c>
      <c r="D118" s="71">
        <v>0.36682252799999998</v>
      </c>
      <c r="E118" s="83" t="s">
        <v>28</v>
      </c>
      <c r="F118" s="71">
        <v>0.36682252799999998</v>
      </c>
      <c r="G118" s="78" t="s">
        <v>28</v>
      </c>
      <c r="H118" s="6" t="s">
        <v>28</v>
      </c>
      <c r="I118" s="80" t="s">
        <v>28</v>
      </c>
      <c r="J118" s="6" t="s">
        <v>28</v>
      </c>
      <c r="K118" s="13" t="s">
        <v>28</v>
      </c>
      <c r="L118" s="13" t="s">
        <v>28</v>
      </c>
      <c r="M118" s="13" t="s">
        <v>28</v>
      </c>
      <c r="N118" s="13" t="s">
        <v>28</v>
      </c>
      <c r="O118" s="69" t="s">
        <v>28</v>
      </c>
      <c r="P118" s="13" t="s">
        <v>28</v>
      </c>
      <c r="Q118" s="13" t="s">
        <v>28</v>
      </c>
      <c r="R118" s="13" t="s">
        <v>28</v>
      </c>
      <c r="S118" s="13" t="s">
        <v>28</v>
      </c>
      <c r="T118" s="13" t="s">
        <v>28</v>
      </c>
    </row>
    <row r="119" spans="1:20" s="17" customFormat="1" ht="12">
      <c r="A119" s="45" t="s">
        <v>82</v>
      </c>
      <c r="B119" s="59" t="s">
        <v>202</v>
      </c>
      <c r="C119" s="5" t="s">
        <v>203</v>
      </c>
      <c r="D119" s="71">
        <v>0.78213759599999999</v>
      </c>
      <c r="E119" s="83" t="s">
        <v>28</v>
      </c>
      <c r="F119" s="71">
        <v>0.78213759599999999</v>
      </c>
      <c r="G119" s="78" t="s">
        <v>28</v>
      </c>
      <c r="H119" s="6" t="s">
        <v>28</v>
      </c>
      <c r="I119" s="80" t="s">
        <v>28</v>
      </c>
      <c r="J119" s="6" t="s">
        <v>28</v>
      </c>
      <c r="K119" s="13" t="s">
        <v>28</v>
      </c>
      <c r="L119" s="13" t="s">
        <v>28</v>
      </c>
      <c r="M119" s="13" t="s">
        <v>28</v>
      </c>
      <c r="N119" s="13" t="s">
        <v>28</v>
      </c>
      <c r="O119" s="69" t="s">
        <v>28</v>
      </c>
      <c r="P119" s="13" t="s">
        <v>28</v>
      </c>
      <c r="Q119" s="13" t="s">
        <v>28</v>
      </c>
      <c r="R119" s="13" t="s">
        <v>28</v>
      </c>
      <c r="S119" s="13" t="s">
        <v>28</v>
      </c>
      <c r="T119" s="13" t="s">
        <v>28</v>
      </c>
    </row>
    <row r="120" spans="1:20" s="17" customFormat="1" ht="12">
      <c r="A120" s="45" t="s">
        <v>82</v>
      </c>
      <c r="B120" s="59" t="s">
        <v>204</v>
      </c>
      <c r="C120" s="5" t="s">
        <v>205</v>
      </c>
      <c r="D120" s="71">
        <v>0.59051387999999994</v>
      </c>
      <c r="E120" s="83" t="s">
        <v>28</v>
      </c>
      <c r="F120" s="71">
        <v>0.59051387999999994</v>
      </c>
      <c r="G120" s="78" t="s">
        <v>28</v>
      </c>
      <c r="H120" s="6" t="s">
        <v>28</v>
      </c>
      <c r="I120" s="80" t="s">
        <v>28</v>
      </c>
      <c r="J120" s="6" t="s">
        <v>28</v>
      </c>
      <c r="K120" s="13" t="s">
        <v>28</v>
      </c>
      <c r="L120" s="13" t="s">
        <v>28</v>
      </c>
      <c r="M120" s="13" t="s">
        <v>28</v>
      </c>
      <c r="N120" s="13" t="s">
        <v>28</v>
      </c>
      <c r="O120" s="69" t="s">
        <v>28</v>
      </c>
      <c r="P120" s="13" t="s">
        <v>28</v>
      </c>
      <c r="Q120" s="13" t="s">
        <v>28</v>
      </c>
      <c r="R120" s="13" t="s">
        <v>28</v>
      </c>
      <c r="S120" s="13" t="s">
        <v>28</v>
      </c>
      <c r="T120" s="13" t="s">
        <v>28</v>
      </c>
    </row>
    <row r="121" spans="1:20" s="17" customFormat="1" ht="12">
      <c r="A121" s="45" t="s">
        <v>82</v>
      </c>
      <c r="B121" s="59" t="s">
        <v>206</v>
      </c>
      <c r="C121" s="5" t="s">
        <v>207</v>
      </c>
      <c r="D121" s="71">
        <v>0.391068792</v>
      </c>
      <c r="E121" s="83" t="s">
        <v>28</v>
      </c>
      <c r="F121" s="71">
        <v>0.391068792</v>
      </c>
      <c r="G121" s="78" t="s">
        <v>28</v>
      </c>
      <c r="H121" s="6" t="s">
        <v>28</v>
      </c>
      <c r="I121" s="80" t="s">
        <v>28</v>
      </c>
      <c r="J121" s="6" t="s">
        <v>28</v>
      </c>
      <c r="K121" s="13" t="s">
        <v>28</v>
      </c>
      <c r="L121" s="13" t="s">
        <v>28</v>
      </c>
      <c r="M121" s="13" t="s">
        <v>28</v>
      </c>
      <c r="N121" s="13" t="s">
        <v>28</v>
      </c>
      <c r="O121" s="69" t="s">
        <v>28</v>
      </c>
      <c r="P121" s="13" t="s">
        <v>28</v>
      </c>
      <c r="Q121" s="13" t="s">
        <v>28</v>
      </c>
      <c r="R121" s="13" t="s">
        <v>28</v>
      </c>
      <c r="S121" s="13" t="s">
        <v>28</v>
      </c>
      <c r="T121" s="13" t="s">
        <v>28</v>
      </c>
    </row>
    <row r="122" spans="1:20" s="17" customFormat="1" ht="12">
      <c r="A122" s="45" t="s">
        <v>82</v>
      </c>
      <c r="B122" s="59" t="s">
        <v>208</v>
      </c>
      <c r="C122" s="5" t="s">
        <v>209</v>
      </c>
      <c r="D122" s="71">
        <v>0.31441930799999995</v>
      </c>
      <c r="E122" s="83" t="s">
        <v>28</v>
      </c>
      <c r="F122" s="71">
        <v>0.31441930799999995</v>
      </c>
      <c r="G122" s="78" t="s">
        <v>28</v>
      </c>
      <c r="H122" s="6" t="s">
        <v>28</v>
      </c>
      <c r="I122" s="80" t="s">
        <v>28</v>
      </c>
      <c r="J122" s="6" t="s">
        <v>28</v>
      </c>
      <c r="K122" s="13" t="s">
        <v>28</v>
      </c>
      <c r="L122" s="13" t="s">
        <v>28</v>
      </c>
      <c r="M122" s="13" t="s">
        <v>28</v>
      </c>
      <c r="N122" s="13" t="s">
        <v>28</v>
      </c>
      <c r="O122" s="69" t="s">
        <v>28</v>
      </c>
      <c r="P122" s="13" t="s">
        <v>28</v>
      </c>
      <c r="Q122" s="13" t="s">
        <v>28</v>
      </c>
      <c r="R122" s="13" t="s">
        <v>28</v>
      </c>
      <c r="S122" s="13" t="s">
        <v>28</v>
      </c>
      <c r="T122" s="13" t="s">
        <v>28</v>
      </c>
    </row>
    <row r="123" spans="1:20" s="17" customFormat="1" ht="12">
      <c r="A123" s="45" t="s">
        <v>82</v>
      </c>
      <c r="B123" s="59" t="s">
        <v>210</v>
      </c>
      <c r="C123" s="5" t="s">
        <v>211</v>
      </c>
      <c r="D123" s="71">
        <v>0.391068792</v>
      </c>
      <c r="E123" s="83" t="s">
        <v>28</v>
      </c>
      <c r="F123" s="71">
        <v>0.391068792</v>
      </c>
      <c r="G123" s="78" t="s">
        <v>28</v>
      </c>
      <c r="H123" s="6" t="s">
        <v>28</v>
      </c>
      <c r="I123" s="80" t="s">
        <v>28</v>
      </c>
      <c r="J123" s="6" t="s">
        <v>28</v>
      </c>
      <c r="K123" s="13" t="s">
        <v>28</v>
      </c>
      <c r="L123" s="13" t="s">
        <v>28</v>
      </c>
      <c r="M123" s="13" t="s">
        <v>28</v>
      </c>
      <c r="N123" s="13" t="s">
        <v>28</v>
      </c>
      <c r="O123" s="69" t="s">
        <v>28</v>
      </c>
      <c r="P123" s="13" t="s">
        <v>28</v>
      </c>
      <c r="Q123" s="13" t="s">
        <v>28</v>
      </c>
      <c r="R123" s="13" t="s">
        <v>28</v>
      </c>
      <c r="S123" s="13" t="s">
        <v>28</v>
      </c>
      <c r="T123" s="13" t="s">
        <v>28</v>
      </c>
    </row>
    <row r="124" spans="1:20" s="17" customFormat="1" ht="12">
      <c r="A124" s="45" t="s">
        <v>82</v>
      </c>
      <c r="B124" s="59" t="s">
        <v>212</v>
      </c>
      <c r="C124" s="5" t="s">
        <v>213</v>
      </c>
      <c r="D124" s="71">
        <v>0.36682252799999998</v>
      </c>
      <c r="E124" s="83" t="s">
        <v>28</v>
      </c>
      <c r="F124" s="71">
        <v>0.36682252799999998</v>
      </c>
      <c r="G124" s="78" t="s">
        <v>28</v>
      </c>
      <c r="H124" s="6" t="s">
        <v>28</v>
      </c>
      <c r="I124" s="80" t="s">
        <v>28</v>
      </c>
      <c r="J124" s="6" t="s">
        <v>28</v>
      </c>
      <c r="K124" s="13" t="s">
        <v>28</v>
      </c>
      <c r="L124" s="13" t="s">
        <v>28</v>
      </c>
      <c r="M124" s="13" t="s">
        <v>28</v>
      </c>
      <c r="N124" s="13" t="s">
        <v>28</v>
      </c>
      <c r="O124" s="69" t="s">
        <v>28</v>
      </c>
      <c r="P124" s="13" t="s">
        <v>28</v>
      </c>
      <c r="Q124" s="13" t="s">
        <v>28</v>
      </c>
      <c r="R124" s="13" t="s">
        <v>28</v>
      </c>
      <c r="S124" s="13" t="s">
        <v>28</v>
      </c>
      <c r="T124" s="13" t="s">
        <v>28</v>
      </c>
    </row>
    <row r="125" spans="1:20" s="17" customFormat="1" ht="12">
      <c r="A125" s="45" t="s">
        <v>82</v>
      </c>
      <c r="B125" s="60" t="s">
        <v>214</v>
      </c>
      <c r="C125" s="5" t="s">
        <v>215</v>
      </c>
      <c r="D125" s="71">
        <v>0.31441930799999995</v>
      </c>
      <c r="E125" s="83" t="s">
        <v>28</v>
      </c>
      <c r="F125" s="71">
        <v>0.31441930799999995</v>
      </c>
      <c r="G125" s="78" t="s">
        <v>28</v>
      </c>
      <c r="H125" s="6" t="s">
        <v>28</v>
      </c>
      <c r="I125" s="80" t="s">
        <v>28</v>
      </c>
      <c r="J125" s="6" t="s">
        <v>28</v>
      </c>
      <c r="K125" s="13" t="s">
        <v>28</v>
      </c>
      <c r="L125" s="13" t="s">
        <v>28</v>
      </c>
      <c r="M125" s="13" t="s">
        <v>28</v>
      </c>
      <c r="N125" s="13" t="s">
        <v>28</v>
      </c>
      <c r="O125" s="69" t="s">
        <v>28</v>
      </c>
      <c r="P125" s="13" t="s">
        <v>28</v>
      </c>
      <c r="Q125" s="13" t="s">
        <v>28</v>
      </c>
      <c r="R125" s="13" t="s">
        <v>28</v>
      </c>
      <c r="S125" s="13" t="s">
        <v>28</v>
      </c>
      <c r="T125" s="13" t="s">
        <v>28</v>
      </c>
    </row>
    <row r="126" spans="1:20" s="17" customFormat="1" ht="12">
      <c r="A126" s="45" t="s">
        <v>82</v>
      </c>
      <c r="B126" s="58" t="s">
        <v>216</v>
      </c>
      <c r="C126" s="5" t="s">
        <v>217</v>
      </c>
      <c r="D126" s="71">
        <v>0.391068792</v>
      </c>
      <c r="E126" s="83" t="s">
        <v>28</v>
      </c>
      <c r="F126" s="71">
        <v>0.391068792</v>
      </c>
      <c r="G126" s="78" t="s">
        <v>28</v>
      </c>
      <c r="H126" s="6" t="s">
        <v>28</v>
      </c>
      <c r="I126" s="80" t="s">
        <v>28</v>
      </c>
      <c r="J126" s="6" t="s">
        <v>28</v>
      </c>
      <c r="K126" s="13" t="s">
        <v>28</v>
      </c>
      <c r="L126" s="13" t="s">
        <v>28</v>
      </c>
      <c r="M126" s="13" t="s">
        <v>28</v>
      </c>
      <c r="N126" s="13" t="s">
        <v>28</v>
      </c>
      <c r="O126" s="69" t="s">
        <v>28</v>
      </c>
      <c r="P126" s="13" t="s">
        <v>28</v>
      </c>
      <c r="Q126" s="13" t="s">
        <v>28</v>
      </c>
      <c r="R126" s="13" t="s">
        <v>28</v>
      </c>
      <c r="S126" s="13" t="s">
        <v>28</v>
      </c>
      <c r="T126" s="13" t="s">
        <v>28</v>
      </c>
    </row>
    <row r="127" spans="1:20" s="17" customFormat="1" ht="12">
      <c r="A127" s="45" t="s">
        <v>82</v>
      </c>
      <c r="B127" s="59" t="s">
        <v>218</v>
      </c>
      <c r="C127" s="5" t="s">
        <v>219</v>
      </c>
      <c r="D127" s="71">
        <v>0.50838943199999997</v>
      </c>
      <c r="E127" s="83" t="s">
        <v>28</v>
      </c>
      <c r="F127" s="71">
        <v>0.50838943199999997</v>
      </c>
      <c r="G127" s="78" t="s">
        <v>28</v>
      </c>
      <c r="H127" s="6" t="s">
        <v>28</v>
      </c>
      <c r="I127" s="80" t="s">
        <v>28</v>
      </c>
      <c r="J127" s="6" t="s">
        <v>28</v>
      </c>
      <c r="K127" s="13" t="s">
        <v>28</v>
      </c>
      <c r="L127" s="13" t="s">
        <v>28</v>
      </c>
      <c r="M127" s="13" t="s">
        <v>28</v>
      </c>
      <c r="N127" s="13" t="s">
        <v>28</v>
      </c>
      <c r="O127" s="69" t="s">
        <v>28</v>
      </c>
      <c r="P127" s="13" t="s">
        <v>28</v>
      </c>
      <c r="Q127" s="13" t="s">
        <v>28</v>
      </c>
      <c r="R127" s="13" t="s">
        <v>28</v>
      </c>
      <c r="S127" s="13" t="s">
        <v>28</v>
      </c>
      <c r="T127" s="13" t="s">
        <v>28</v>
      </c>
    </row>
    <row r="128" spans="1:20" s="17" customFormat="1" ht="12">
      <c r="A128" s="45" t="s">
        <v>82</v>
      </c>
      <c r="B128" s="59" t="s">
        <v>220</v>
      </c>
      <c r="C128" s="5" t="s">
        <v>221</v>
      </c>
      <c r="D128" s="71">
        <v>0.58809803999999999</v>
      </c>
      <c r="E128" s="83" t="s">
        <v>28</v>
      </c>
      <c r="F128" s="71">
        <v>0.58809803999999999</v>
      </c>
      <c r="G128" s="78" t="s">
        <v>28</v>
      </c>
      <c r="H128" s="6" t="s">
        <v>28</v>
      </c>
      <c r="I128" s="80" t="s">
        <v>28</v>
      </c>
      <c r="J128" s="6" t="s">
        <v>28</v>
      </c>
      <c r="K128" s="13" t="s">
        <v>28</v>
      </c>
      <c r="L128" s="13" t="s">
        <v>28</v>
      </c>
      <c r="M128" s="13" t="s">
        <v>28</v>
      </c>
      <c r="N128" s="13" t="s">
        <v>28</v>
      </c>
      <c r="O128" s="69" t="s">
        <v>28</v>
      </c>
      <c r="P128" s="13" t="s">
        <v>28</v>
      </c>
      <c r="Q128" s="13" t="s">
        <v>28</v>
      </c>
      <c r="R128" s="13" t="s">
        <v>28</v>
      </c>
      <c r="S128" s="13" t="s">
        <v>28</v>
      </c>
      <c r="T128" s="13" t="s">
        <v>28</v>
      </c>
    </row>
    <row r="129" spans="1:20" s="17" customFormat="1" ht="12">
      <c r="A129" s="45" t="s">
        <v>82</v>
      </c>
      <c r="B129" s="59" t="s">
        <v>222</v>
      </c>
      <c r="C129" s="5" t="s">
        <v>223</v>
      </c>
      <c r="D129" s="71">
        <v>0.12123867599999999</v>
      </c>
      <c r="E129" s="83" t="s">
        <v>28</v>
      </c>
      <c r="F129" s="71">
        <v>0.12123867599999999</v>
      </c>
      <c r="G129" s="78" t="s">
        <v>28</v>
      </c>
      <c r="H129" s="6" t="s">
        <v>28</v>
      </c>
      <c r="I129" s="80" t="s">
        <v>28</v>
      </c>
      <c r="J129" s="6" t="s">
        <v>28</v>
      </c>
      <c r="K129" s="13" t="s">
        <v>28</v>
      </c>
      <c r="L129" s="13" t="s">
        <v>28</v>
      </c>
      <c r="M129" s="13" t="s">
        <v>28</v>
      </c>
      <c r="N129" s="13" t="s">
        <v>28</v>
      </c>
      <c r="O129" s="69" t="s">
        <v>28</v>
      </c>
      <c r="P129" s="13" t="s">
        <v>28</v>
      </c>
      <c r="Q129" s="13" t="s">
        <v>28</v>
      </c>
      <c r="R129" s="13" t="s">
        <v>28</v>
      </c>
      <c r="S129" s="13" t="s">
        <v>28</v>
      </c>
      <c r="T129" s="13" t="s">
        <v>28</v>
      </c>
    </row>
    <row r="130" spans="1:20" s="17" customFormat="1" ht="24">
      <c r="A130" s="62" t="s">
        <v>244</v>
      </c>
      <c r="B130" s="62" t="s">
        <v>245</v>
      </c>
      <c r="C130" s="7" t="s">
        <v>35</v>
      </c>
      <c r="D130" s="68">
        <f>SUM(D131,D137,D143,D145)</f>
        <v>492.91680000000002</v>
      </c>
      <c r="E130" s="83" t="s">
        <v>28</v>
      </c>
      <c r="F130" s="68">
        <f>SUM(F131,F137,F143,F145)</f>
        <v>492.91680000000002</v>
      </c>
      <c r="G130" s="77">
        <f>SUM(G131,G137,G143,G145)</f>
        <v>112.62</v>
      </c>
      <c r="H130" s="68">
        <f>SUM(H131,H137,H143,H145)</f>
        <v>3.6953925719999994</v>
      </c>
      <c r="I130" s="80" t="s">
        <v>28</v>
      </c>
      <c r="J130" s="68">
        <f>SUM(J131,J137,J143,J145)</f>
        <v>3.6953925719999994</v>
      </c>
      <c r="K130" s="13" t="s">
        <v>28</v>
      </c>
      <c r="L130" s="13" t="s">
        <v>28</v>
      </c>
      <c r="M130" s="13" t="s">
        <v>28</v>
      </c>
      <c r="N130" s="13" t="s">
        <v>28</v>
      </c>
      <c r="O130" s="68">
        <f>SUM(O131,O137,O143,O145)</f>
        <v>112.62</v>
      </c>
      <c r="P130" s="13" t="s">
        <v>28</v>
      </c>
      <c r="Q130" s="14">
        <f t="shared" ref="Q130:Q131" si="5">F130-J130</f>
        <v>489.22140742800002</v>
      </c>
      <c r="R130" s="14">
        <f t="shared" ref="R130:R131" si="6">J130-G130</f>
        <v>-108.924607428</v>
      </c>
      <c r="S130" s="14">
        <f t="shared" ref="S130:S131" si="7">R130/G130*100</f>
        <v>-96.718706648907826</v>
      </c>
      <c r="T130" s="13" t="s">
        <v>28</v>
      </c>
    </row>
    <row r="131" spans="1:20" s="17" customFormat="1" ht="24">
      <c r="A131" s="62" t="s">
        <v>246</v>
      </c>
      <c r="B131" s="62" t="s">
        <v>247</v>
      </c>
      <c r="C131" s="7" t="s">
        <v>35</v>
      </c>
      <c r="D131" s="68">
        <f>SUM(D132:D136)</f>
        <v>461.8356</v>
      </c>
      <c r="E131" s="83" t="s">
        <v>28</v>
      </c>
      <c r="F131" s="68">
        <f>SUM(F132:F136)</f>
        <v>461.8356</v>
      </c>
      <c r="G131" s="77">
        <f>SUM(G132:G136)</f>
        <v>104.8116</v>
      </c>
      <c r="H131" s="68">
        <f>SUM(H132:H136)</f>
        <v>3.6953925719999994</v>
      </c>
      <c r="I131" s="80" t="s">
        <v>28</v>
      </c>
      <c r="J131" s="68">
        <f>SUM(J132:J136)</f>
        <v>3.6953925719999994</v>
      </c>
      <c r="K131" s="13" t="s">
        <v>28</v>
      </c>
      <c r="L131" s="13" t="s">
        <v>28</v>
      </c>
      <c r="M131" s="13" t="s">
        <v>28</v>
      </c>
      <c r="N131" s="13" t="s">
        <v>28</v>
      </c>
      <c r="O131" s="68">
        <f>SUM(O132:O136)</f>
        <v>104.8116</v>
      </c>
      <c r="P131" s="13" t="s">
        <v>28</v>
      </c>
      <c r="Q131" s="14">
        <f t="shared" si="5"/>
        <v>458.140207428</v>
      </c>
      <c r="R131" s="14">
        <f t="shared" si="6"/>
        <v>-101.116207428</v>
      </c>
      <c r="S131" s="14">
        <f t="shared" si="7"/>
        <v>-96.474252304134268</v>
      </c>
      <c r="T131" s="13" t="s">
        <v>28</v>
      </c>
    </row>
    <row r="132" spans="1:20" s="17" customFormat="1" ht="24">
      <c r="A132" s="45" t="s">
        <v>246</v>
      </c>
      <c r="B132" s="45" t="s">
        <v>248</v>
      </c>
      <c r="C132" s="5" t="s">
        <v>249</v>
      </c>
      <c r="D132" s="71">
        <v>104.8116</v>
      </c>
      <c r="E132" s="83" t="s">
        <v>28</v>
      </c>
      <c r="F132" s="71">
        <v>104.8116</v>
      </c>
      <c r="G132" s="79">
        <v>104.8116</v>
      </c>
      <c r="H132" s="82">
        <f>J132</f>
        <v>3.6953925719999994</v>
      </c>
      <c r="I132" s="80" t="s">
        <v>28</v>
      </c>
      <c r="J132" s="82">
        <f>(1.36686022+0.45252685+0.27380711+0.30013141+0.59454464+0.09162358)*1.2</f>
        <v>3.6953925719999994</v>
      </c>
      <c r="K132" s="13" t="s">
        <v>28</v>
      </c>
      <c r="L132" s="13" t="s">
        <v>28</v>
      </c>
      <c r="M132" s="13" t="s">
        <v>28</v>
      </c>
      <c r="N132" s="13" t="s">
        <v>28</v>
      </c>
      <c r="O132" s="71">
        <v>104.8116</v>
      </c>
      <c r="P132" s="13" t="s">
        <v>28</v>
      </c>
      <c r="Q132" s="14">
        <f t="shared" ref="Q132" si="8">F132-J132</f>
        <v>101.116207428</v>
      </c>
      <c r="R132" s="14">
        <f t="shared" ref="R132" si="9">J132-G132</f>
        <v>-101.116207428</v>
      </c>
      <c r="S132" s="14">
        <f t="shared" ref="S132" si="10">R132/G132*100</f>
        <v>-96.474252304134268</v>
      </c>
      <c r="T132" s="13" t="s">
        <v>28</v>
      </c>
    </row>
    <row r="133" spans="1:20" s="17" customFormat="1" ht="24">
      <c r="A133" s="45" t="s">
        <v>246</v>
      </c>
      <c r="B133" s="45" t="s">
        <v>248</v>
      </c>
      <c r="C133" s="5" t="s">
        <v>250</v>
      </c>
      <c r="D133" s="71">
        <v>105.4632</v>
      </c>
      <c r="E133" s="83" t="s">
        <v>28</v>
      </c>
      <c r="F133" s="71">
        <v>105.4632</v>
      </c>
      <c r="G133" s="78" t="s">
        <v>28</v>
      </c>
      <c r="H133" s="6" t="s">
        <v>28</v>
      </c>
      <c r="I133" s="80" t="s">
        <v>28</v>
      </c>
      <c r="J133" s="6" t="s">
        <v>28</v>
      </c>
      <c r="K133" s="13" t="s">
        <v>28</v>
      </c>
      <c r="L133" s="13" t="s">
        <v>28</v>
      </c>
      <c r="M133" s="13" t="s">
        <v>28</v>
      </c>
      <c r="N133" s="13" t="s">
        <v>28</v>
      </c>
      <c r="O133" s="69" t="s">
        <v>28</v>
      </c>
      <c r="P133" s="13" t="s">
        <v>28</v>
      </c>
      <c r="Q133" s="13" t="s">
        <v>28</v>
      </c>
      <c r="R133" s="13" t="s">
        <v>28</v>
      </c>
      <c r="S133" s="13" t="s">
        <v>28</v>
      </c>
      <c r="T133" s="13" t="s">
        <v>28</v>
      </c>
    </row>
    <row r="134" spans="1:20" s="17" customFormat="1" ht="24">
      <c r="A134" s="45" t="s">
        <v>246</v>
      </c>
      <c r="B134" s="45" t="s">
        <v>248</v>
      </c>
      <c r="C134" s="5" t="s">
        <v>251</v>
      </c>
      <c r="D134" s="71">
        <v>79.577999999999989</v>
      </c>
      <c r="E134" s="83" t="s">
        <v>28</v>
      </c>
      <c r="F134" s="71">
        <v>79.577999999999989</v>
      </c>
      <c r="G134" s="78" t="s">
        <v>28</v>
      </c>
      <c r="H134" s="6" t="s">
        <v>28</v>
      </c>
      <c r="I134" s="80" t="s">
        <v>28</v>
      </c>
      <c r="J134" s="6" t="s">
        <v>28</v>
      </c>
      <c r="K134" s="13" t="s">
        <v>28</v>
      </c>
      <c r="L134" s="13" t="s">
        <v>28</v>
      </c>
      <c r="M134" s="13" t="s">
        <v>28</v>
      </c>
      <c r="N134" s="13" t="s">
        <v>28</v>
      </c>
      <c r="O134" s="69" t="s">
        <v>28</v>
      </c>
      <c r="P134" s="13" t="s">
        <v>28</v>
      </c>
      <c r="Q134" s="13" t="s">
        <v>28</v>
      </c>
      <c r="R134" s="13" t="s">
        <v>28</v>
      </c>
      <c r="S134" s="13" t="s">
        <v>28</v>
      </c>
      <c r="T134" s="13" t="s">
        <v>28</v>
      </c>
    </row>
    <row r="135" spans="1:20" s="17" customFormat="1" ht="24">
      <c r="A135" s="45" t="s">
        <v>246</v>
      </c>
      <c r="B135" s="45" t="s">
        <v>248</v>
      </c>
      <c r="C135" s="5" t="s">
        <v>252</v>
      </c>
      <c r="D135" s="71">
        <v>82.745999999999995</v>
      </c>
      <c r="E135" s="83" t="s">
        <v>28</v>
      </c>
      <c r="F135" s="71">
        <v>82.745999999999995</v>
      </c>
      <c r="G135" s="78" t="s">
        <v>28</v>
      </c>
      <c r="H135" s="6" t="s">
        <v>28</v>
      </c>
      <c r="I135" s="80" t="s">
        <v>28</v>
      </c>
      <c r="J135" s="6" t="s">
        <v>28</v>
      </c>
      <c r="K135" s="13" t="s">
        <v>28</v>
      </c>
      <c r="L135" s="13" t="s">
        <v>28</v>
      </c>
      <c r="M135" s="13" t="s">
        <v>28</v>
      </c>
      <c r="N135" s="13" t="s">
        <v>28</v>
      </c>
      <c r="O135" s="69" t="s">
        <v>28</v>
      </c>
      <c r="P135" s="13" t="s">
        <v>28</v>
      </c>
      <c r="Q135" s="13" t="s">
        <v>28</v>
      </c>
      <c r="R135" s="13" t="s">
        <v>28</v>
      </c>
      <c r="S135" s="13" t="s">
        <v>28</v>
      </c>
      <c r="T135" s="13" t="s">
        <v>28</v>
      </c>
    </row>
    <row r="136" spans="1:20" s="17" customFormat="1" ht="24">
      <c r="A136" s="45" t="s">
        <v>246</v>
      </c>
      <c r="B136" s="45" t="s">
        <v>248</v>
      </c>
      <c r="C136" s="5" t="s">
        <v>253</v>
      </c>
      <c r="D136" s="71">
        <v>89.236800000000002</v>
      </c>
      <c r="E136" s="83" t="s">
        <v>28</v>
      </c>
      <c r="F136" s="71">
        <v>89.236800000000002</v>
      </c>
      <c r="G136" s="78" t="s">
        <v>28</v>
      </c>
      <c r="H136" s="6" t="s">
        <v>28</v>
      </c>
      <c r="I136" s="80" t="s">
        <v>28</v>
      </c>
      <c r="J136" s="6" t="s">
        <v>28</v>
      </c>
      <c r="K136" s="13" t="s">
        <v>28</v>
      </c>
      <c r="L136" s="13" t="s">
        <v>28</v>
      </c>
      <c r="M136" s="13" t="s">
        <v>28</v>
      </c>
      <c r="N136" s="13" t="s">
        <v>28</v>
      </c>
      <c r="O136" s="69" t="s">
        <v>28</v>
      </c>
      <c r="P136" s="13" t="s">
        <v>28</v>
      </c>
      <c r="Q136" s="13" t="s">
        <v>28</v>
      </c>
      <c r="R136" s="13" t="s">
        <v>28</v>
      </c>
      <c r="S136" s="13" t="s">
        <v>28</v>
      </c>
      <c r="T136" s="13" t="s">
        <v>28</v>
      </c>
    </row>
    <row r="137" spans="1:20" s="17" customFormat="1" ht="36">
      <c r="A137" s="62" t="s">
        <v>254</v>
      </c>
      <c r="B137" s="62" t="s">
        <v>255</v>
      </c>
      <c r="C137" s="7" t="s">
        <v>35</v>
      </c>
      <c r="D137" s="68">
        <f>SUM(D138:D142)</f>
        <v>22.959600000000002</v>
      </c>
      <c r="E137" s="83" t="s">
        <v>28</v>
      </c>
      <c r="F137" s="68">
        <f>SUM(F138:F142)</f>
        <v>22.959600000000002</v>
      </c>
      <c r="G137" s="77">
        <f>SUM(G138:G142)</f>
        <v>1.5611999999999999</v>
      </c>
      <c r="H137" s="68">
        <f>SUM(H138:H142)</f>
        <v>0</v>
      </c>
      <c r="I137" s="80" t="s">
        <v>28</v>
      </c>
      <c r="J137" s="68">
        <f>SUM(J138:J142)</f>
        <v>0</v>
      </c>
      <c r="K137" s="13" t="s">
        <v>28</v>
      </c>
      <c r="L137" s="13" t="s">
        <v>28</v>
      </c>
      <c r="M137" s="13" t="s">
        <v>28</v>
      </c>
      <c r="N137" s="13" t="s">
        <v>28</v>
      </c>
      <c r="O137" s="68">
        <f>SUM(O138:O142)</f>
        <v>1.5611999999999999</v>
      </c>
      <c r="P137" s="13" t="s">
        <v>28</v>
      </c>
      <c r="Q137" s="14">
        <f>F141-J137</f>
        <v>1.7556</v>
      </c>
      <c r="R137" s="13">
        <f>J137-G137</f>
        <v>-1.5611999999999999</v>
      </c>
      <c r="S137" s="13">
        <f t="shared" ref="S137" si="11">R137/G137*100</f>
        <v>-100</v>
      </c>
      <c r="T137" s="13" t="s">
        <v>28</v>
      </c>
    </row>
    <row r="138" spans="1:20" s="17" customFormat="1" ht="24">
      <c r="A138" s="45" t="s">
        <v>254</v>
      </c>
      <c r="B138" s="45" t="s">
        <v>256</v>
      </c>
      <c r="C138" s="5" t="s">
        <v>257</v>
      </c>
      <c r="D138" s="71">
        <v>1.5611999999999999</v>
      </c>
      <c r="E138" s="83" t="s">
        <v>28</v>
      </c>
      <c r="F138" s="71">
        <v>1.5611999999999999</v>
      </c>
      <c r="G138" s="79">
        <v>1.5611999999999999</v>
      </c>
      <c r="H138" s="6" t="s">
        <v>28</v>
      </c>
      <c r="I138" s="80" t="s">
        <v>28</v>
      </c>
      <c r="J138" s="6" t="s">
        <v>28</v>
      </c>
      <c r="K138" s="13" t="s">
        <v>28</v>
      </c>
      <c r="L138" s="13" t="s">
        <v>28</v>
      </c>
      <c r="M138" s="13" t="s">
        <v>28</v>
      </c>
      <c r="N138" s="13" t="s">
        <v>28</v>
      </c>
      <c r="O138" s="71">
        <v>1.5611999999999999</v>
      </c>
      <c r="P138" s="13" t="s">
        <v>28</v>
      </c>
      <c r="Q138" s="13" t="s">
        <v>28</v>
      </c>
      <c r="R138" s="13" t="s">
        <v>28</v>
      </c>
      <c r="S138" s="13" t="s">
        <v>28</v>
      </c>
      <c r="T138" s="13" t="s">
        <v>28</v>
      </c>
    </row>
    <row r="139" spans="1:20" s="17" customFormat="1" ht="24">
      <c r="A139" s="45" t="s">
        <v>254</v>
      </c>
      <c r="B139" s="45" t="s">
        <v>256</v>
      </c>
      <c r="C139" s="5" t="s">
        <v>258</v>
      </c>
      <c r="D139" s="71">
        <v>4.8708</v>
      </c>
      <c r="E139" s="83" t="s">
        <v>28</v>
      </c>
      <c r="F139" s="71">
        <v>4.8708</v>
      </c>
      <c r="G139" s="78" t="str">
        <f t="shared" ref="G139:G140" si="12">G140</f>
        <v>нд</v>
      </c>
      <c r="H139" s="6" t="s">
        <v>28</v>
      </c>
      <c r="I139" s="80" t="s">
        <v>28</v>
      </c>
      <c r="J139" s="6" t="s">
        <v>28</v>
      </c>
      <c r="K139" s="13" t="s">
        <v>28</v>
      </c>
      <c r="L139" s="13" t="s">
        <v>28</v>
      </c>
      <c r="M139" s="13" t="s">
        <v>28</v>
      </c>
      <c r="N139" s="13" t="s">
        <v>28</v>
      </c>
      <c r="O139" s="69" t="str">
        <f t="shared" ref="O139:O140" si="13">O140</f>
        <v>нд</v>
      </c>
      <c r="P139" s="13" t="s">
        <v>28</v>
      </c>
      <c r="Q139" s="13" t="s">
        <v>28</v>
      </c>
      <c r="R139" s="13" t="s">
        <v>28</v>
      </c>
      <c r="S139" s="13" t="s">
        <v>28</v>
      </c>
      <c r="T139" s="13" t="s">
        <v>28</v>
      </c>
    </row>
    <row r="140" spans="1:20" s="17" customFormat="1" ht="24">
      <c r="A140" s="45" t="s">
        <v>254</v>
      </c>
      <c r="B140" s="45" t="s">
        <v>256</v>
      </c>
      <c r="C140" s="5" t="s">
        <v>259</v>
      </c>
      <c r="D140" s="71">
        <v>12.945600000000001</v>
      </c>
      <c r="E140" s="83" t="s">
        <v>28</v>
      </c>
      <c r="F140" s="71">
        <v>12.945600000000001</v>
      </c>
      <c r="G140" s="78" t="str">
        <f t="shared" si="12"/>
        <v>нд</v>
      </c>
      <c r="H140" s="6" t="s">
        <v>28</v>
      </c>
      <c r="I140" s="80" t="s">
        <v>28</v>
      </c>
      <c r="J140" s="6" t="s">
        <v>28</v>
      </c>
      <c r="K140" s="13" t="s">
        <v>28</v>
      </c>
      <c r="L140" s="13" t="s">
        <v>28</v>
      </c>
      <c r="M140" s="13" t="s">
        <v>28</v>
      </c>
      <c r="N140" s="13" t="s">
        <v>28</v>
      </c>
      <c r="O140" s="69" t="str">
        <f t="shared" si="13"/>
        <v>нд</v>
      </c>
      <c r="P140" s="13" t="s">
        <v>28</v>
      </c>
      <c r="Q140" s="13" t="s">
        <v>28</v>
      </c>
      <c r="R140" s="13" t="s">
        <v>28</v>
      </c>
      <c r="S140" s="13" t="s">
        <v>28</v>
      </c>
      <c r="T140" s="13" t="s">
        <v>28</v>
      </c>
    </row>
    <row r="141" spans="1:20" s="17" customFormat="1" ht="24">
      <c r="A141" s="45" t="s">
        <v>254</v>
      </c>
      <c r="B141" s="45" t="s">
        <v>256</v>
      </c>
      <c r="C141" s="5" t="s">
        <v>260</v>
      </c>
      <c r="D141" s="71">
        <v>1.7556</v>
      </c>
      <c r="E141" s="83" t="s">
        <v>28</v>
      </c>
      <c r="F141" s="71">
        <v>1.7556</v>
      </c>
      <c r="G141" s="78" t="str">
        <f>G142</f>
        <v>нд</v>
      </c>
      <c r="H141" s="6" t="s">
        <v>28</v>
      </c>
      <c r="I141" s="80" t="s">
        <v>28</v>
      </c>
      <c r="J141" s="6" t="s">
        <v>28</v>
      </c>
      <c r="K141" s="13" t="s">
        <v>28</v>
      </c>
      <c r="L141" s="13" t="s">
        <v>28</v>
      </c>
      <c r="M141" s="13" t="s">
        <v>28</v>
      </c>
      <c r="N141" s="13" t="s">
        <v>28</v>
      </c>
      <c r="O141" s="69" t="str">
        <f>O142</f>
        <v>нд</v>
      </c>
      <c r="P141" s="13" t="s">
        <v>28</v>
      </c>
      <c r="Q141" s="13" t="s">
        <v>28</v>
      </c>
      <c r="R141" s="13" t="s">
        <v>28</v>
      </c>
      <c r="S141" s="13" t="s">
        <v>28</v>
      </c>
      <c r="T141" s="13" t="s">
        <v>28</v>
      </c>
    </row>
    <row r="142" spans="1:20" s="17" customFormat="1" ht="24">
      <c r="A142" s="45" t="s">
        <v>254</v>
      </c>
      <c r="B142" s="45" t="s">
        <v>256</v>
      </c>
      <c r="C142" s="5" t="s">
        <v>261</v>
      </c>
      <c r="D142" s="71">
        <v>1.8264</v>
      </c>
      <c r="E142" s="83" t="s">
        <v>28</v>
      </c>
      <c r="F142" s="71">
        <v>1.8264</v>
      </c>
      <c r="G142" s="78" t="s">
        <v>28</v>
      </c>
      <c r="H142" s="6" t="s">
        <v>28</v>
      </c>
      <c r="I142" s="80" t="s">
        <v>28</v>
      </c>
      <c r="J142" s="6" t="s">
        <v>28</v>
      </c>
      <c r="K142" s="13" t="s">
        <v>28</v>
      </c>
      <c r="L142" s="13" t="s">
        <v>28</v>
      </c>
      <c r="M142" s="13" t="s">
        <v>28</v>
      </c>
      <c r="N142" s="13" t="s">
        <v>28</v>
      </c>
      <c r="O142" s="69" t="s">
        <v>28</v>
      </c>
      <c r="P142" s="13" t="s">
        <v>28</v>
      </c>
      <c r="Q142" s="13" t="s">
        <v>28</v>
      </c>
      <c r="R142" s="13" t="s">
        <v>28</v>
      </c>
      <c r="S142" s="13" t="s">
        <v>28</v>
      </c>
      <c r="T142" s="13" t="s">
        <v>28</v>
      </c>
    </row>
    <row r="143" spans="1:20" s="17" customFormat="1" ht="36">
      <c r="A143" s="62" t="s">
        <v>262</v>
      </c>
      <c r="B143" s="62" t="s">
        <v>263</v>
      </c>
      <c r="C143" s="7" t="s">
        <v>35</v>
      </c>
      <c r="D143" s="68">
        <f>D144</f>
        <v>6.2447999999999997</v>
      </c>
      <c r="E143" s="83" t="s">
        <v>28</v>
      </c>
      <c r="F143" s="68">
        <f>F144</f>
        <v>6.2447999999999997</v>
      </c>
      <c r="G143" s="77">
        <f>SUM(G144:G146)</f>
        <v>6.2472000000000003</v>
      </c>
      <c r="H143" s="68" t="str">
        <f>H144</f>
        <v>нд</v>
      </c>
      <c r="I143" s="80" t="s">
        <v>28</v>
      </c>
      <c r="J143" s="68" t="str">
        <f>J144</f>
        <v>нд</v>
      </c>
      <c r="K143" s="13" t="s">
        <v>28</v>
      </c>
      <c r="L143" s="13" t="s">
        <v>28</v>
      </c>
      <c r="M143" s="13" t="s">
        <v>28</v>
      </c>
      <c r="N143" s="13" t="s">
        <v>28</v>
      </c>
      <c r="O143" s="68">
        <f>SUM(O144:O146)</f>
        <v>6.2472000000000003</v>
      </c>
      <c r="P143" s="13" t="s">
        <v>28</v>
      </c>
      <c r="Q143" s="13" t="s">
        <v>28</v>
      </c>
      <c r="R143" s="13" t="s">
        <v>28</v>
      </c>
      <c r="S143" s="13" t="s">
        <v>28</v>
      </c>
      <c r="T143" s="13" t="s">
        <v>28</v>
      </c>
    </row>
    <row r="144" spans="1:20" s="17" customFormat="1" ht="24">
      <c r="A144" s="45" t="s">
        <v>262</v>
      </c>
      <c r="B144" s="63" t="s">
        <v>264</v>
      </c>
      <c r="C144" s="5" t="s">
        <v>265</v>
      </c>
      <c r="D144" s="71">
        <v>6.2447999999999997</v>
      </c>
      <c r="E144" s="83" t="s">
        <v>28</v>
      </c>
      <c r="F144" s="71">
        <v>6.2447999999999997</v>
      </c>
      <c r="G144" s="79">
        <v>6.2472000000000003</v>
      </c>
      <c r="H144" s="6" t="s">
        <v>28</v>
      </c>
      <c r="I144" s="80" t="s">
        <v>28</v>
      </c>
      <c r="J144" s="6" t="s">
        <v>28</v>
      </c>
      <c r="K144" s="13" t="s">
        <v>28</v>
      </c>
      <c r="L144" s="13" t="s">
        <v>28</v>
      </c>
      <c r="M144" s="13" t="s">
        <v>28</v>
      </c>
      <c r="N144" s="13" t="s">
        <v>28</v>
      </c>
      <c r="O144" s="71">
        <v>6.2472000000000003</v>
      </c>
      <c r="P144" s="13" t="s">
        <v>28</v>
      </c>
      <c r="Q144" s="13" t="s">
        <v>28</v>
      </c>
      <c r="R144" s="13" t="s">
        <v>28</v>
      </c>
      <c r="S144" s="13" t="s">
        <v>28</v>
      </c>
      <c r="T144" s="13" t="s">
        <v>28</v>
      </c>
    </row>
    <row r="145" spans="1:20" s="17" customFormat="1" ht="36">
      <c r="A145" s="62" t="s">
        <v>266</v>
      </c>
      <c r="B145" s="62" t="s">
        <v>267</v>
      </c>
      <c r="C145" s="7" t="s">
        <v>35</v>
      </c>
      <c r="D145" s="68">
        <f>D146</f>
        <v>1.8768</v>
      </c>
      <c r="E145" s="83" t="s">
        <v>28</v>
      </c>
      <c r="F145" s="68">
        <f>F146</f>
        <v>1.8768</v>
      </c>
      <c r="G145" s="77" t="str">
        <f>G146</f>
        <v>нд</v>
      </c>
      <c r="H145" s="68" t="str">
        <f>H146</f>
        <v>нд</v>
      </c>
      <c r="I145" s="80" t="s">
        <v>28</v>
      </c>
      <c r="J145" s="68" t="str">
        <f>J146</f>
        <v>нд</v>
      </c>
      <c r="K145" s="13" t="s">
        <v>28</v>
      </c>
      <c r="L145" s="13" t="s">
        <v>28</v>
      </c>
      <c r="M145" s="13" t="s">
        <v>28</v>
      </c>
      <c r="N145" s="13" t="s">
        <v>28</v>
      </c>
      <c r="O145" s="68" t="str">
        <f>O146</f>
        <v>нд</v>
      </c>
      <c r="P145" s="13" t="s">
        <v>28</v>
      </c>
      <c r="Q145" s="13" t="s">
        <v>28</v>
      </c>
      <c r="R145" s="13" t="s">
        <v>28</v>
      </c>
      <c r="S145" s="13" t="s">
        <v>28</v>
      </c>
      <c r="T145" s="13" t="s">
        <v>28</v>
      </c>
    </row>
    <row r="146" spans="1:20" s="17" customFormat="1" ht="24">
      <c r="A146" s="45" t="s">
        <v>266</v>
      </c>
      <c r="B146" s="64" t="s">
        <v>268</v>
      </c>
      <c r="C146" s="5" t="s">
        <v>269</v>
      </c>
      <c r="D146" s="71">
        <v>1.8768</v>
      </c>
      <c r="E146" s="83" t="s">
        <v>28</v>
      </c>
      <c r="F146" s="71">
        <v>1.8768</v>
      </c>
      <c r="G146" s="77" t="s">
        <v>28</v>
      </c>
      <c r="H146" s="6" t="s">
        <v>28</v>
      </c>
      <c r="I146" s="80" t="s">
        <v>28</v>
      </c>
      <c r="J146" s="6" t="s">
        <v>28</v>
      </c>
      <c r="K146" s="13" t="s">
        <v>28</v>
      </c>
      <c r="L146" s="13" t="s">
        <v>28</v>
      </c>
      <c r="M146" s="13" t="s">
        <v>28</v>
      </c>
      <c r="N146" s="13" t="s">
        <v>28</v>
      </c>
      <c r="O146" s="68" t="s">
        <v>28</v>
      </c>
      <c r="P146" s="13" t="s">
        <v>28</v>
      </c>
      <c r="Q146" s="13" t="s">
        <v>28</v>
      </c>
      <c r="R146" s="13" t="s">
        <v>28</v>
      </c>
      <c r="S146" s="13" t="s">
        <v>28</v>
      </c>
      <c r="T146" s="13" t="s">
        <v>28</v>
      </c>
    </row>
    <row r="147" spans="1:20" s="17" customFormat="1" ht="24">
      <c r="A147" s="62" t="s">
        <v>270</v>
      </c>
      <c r="B147" s="62" t="s">
        <v>271</v>
      </c>
      <c r="C147" s="7" t="s">
        <v>35</v>
      </c>
      <c r="D147" s="68">
        <f>SUM(D148:D150)</f>
        <v>16.682567892000002</v>
      </c>
      <c r="E147" s="83" t="s">
        <v>28</v>
      </c>
      <c r="F147" s="68">
        <f>SUM(F148:F150)</f>
        <v>16.682567892000002</v>
      </c>
      <c r="G147" s="77">
        <f>SUM(G148:G150)</f>
        <v>0</v>
      </c>
      <c r="H147" s="68">
        <f>SUM(H148:H150)</f>
        <v>0</v>
      </c>
      <c r="I147" s="80" t="s">
        <v>28</v>
      </c>
      <c r="J147" s="68">
        <f>SUM(J148:J150)</f>
        <v>0</v>
      </c>
      <c r="K147" s="13" t="s">
        <v>28</v>
      </c>
      <c r="L147" s="13" t="s">
        <v>28</v>
      </c>
      <c r="M147" s="13" t="s">
        <v>28</v>
      </c>
      <c r="N147" s="13" t="s">
        <v>28</v>
      </c>
      <c r="O147" s="68">
        <f>SUM(O148:O150)</f>
        <v>0</v>
      </c>
      <c r="P147" s="13" t="s">
        <v>28</v>
      </c>
      <c r="Q147" s="13" t="s">
        <v>28</v>
      </c>
      <c r="R147" s="13" t="s">
        <v>28</v>
      </c>
      <c r="S147" s="13" t="s">
        <v>28</v>
      </c>
      <c r="T147" s="13" t="s">
        <v>28</v>
      </c>
    </row>
    <row r="148" spans="1:20" s="17" customFormat="1" ht="12">
      <c r="A148" s="45" t="s">
        <v>270</v>
      </c>
      <c r="B148" s="40" t="s">
        <v>272</v>
      </c>
      <c r="C148" s="5" t="s">
        <v>273</v>
      </c>
      <c r="D148" s="71">
        <v>3.0819859199999997</v>
      </c>
      <c r="E148" s="83" t="s">
        <v>28</v>
      </c>
      <c r="F148" s="71">
        <v>3.0819859199999997</v>
      </c>
      <c r="G148" s="5" t="s">
        <v>28</v>
      </c>
      <c r="H148" s="6" t="s">
        <v>28</v>
      </c>
      <c r="I148" s="80" t="s">
        <v>28</v>
      </c>
      <c r="J148" s="6" t="s">
        <v>28</v>
      </c>
      <c r="K148" s="13" t="s">
        <v>28</v>
      </c>
      <c r="L148" s="13" t="s">
        <v>28</v>
      </c>
      <c r="M148" s="13" t="s">
        <v>28</v>
      </c>
      <c r="N148" s="13" t="s">
        <v>28</v>
      </c>
      <c r="O148" s="6" t="s">
        <v>28</v>
      </c>
      <c r="P148" s="13" t="s">
        <v>28</v>
      </c>
      <c r="Q148" s="13" t="s">
        <v>28</v>
      </c>
      <c r="R148" s="13" t="s">
        <v>28</v>
      </c>
      <c r="S148" s="13" t="s">
        <v>28</v>
      </c>
      <c r="T148" s="13" t="s">
        <v>28</v>
      </c>
    </row>
    <row r="149" spans="1:20" s="17" customFormat="1" ht="25.5">
      <c r="A149" s="45" t="s">
        <v>270</v>
      </c>
      <c r="B149" s="50" t="s">
        <v>274</v>
      </c>
      <c r="C149" s="5" t="s">
        <v>275</v>
      </c>
      <c r="D149" s="71">
        <v>6.6669519480000003</v>
      </c>
      <c r="E149" s="83" t="s">
        <v>28</v>
      </c>
      <c r="F149" s="71">
        <v>6.6669519480000003</v>
      </c>
      <c r="G149" s="5" t="s">
        <v>28</v>
      </c>
      <c r="H149" s="6" t="s">
        <v>28</v>
      </c>
      <c r="I149" s="80" t="s">
        <v>28</v>
      </c>
      <c r="J149" s="6" t="s">
        <v>28</v>
      </c>
      <c r="K149" s="13" t="s">
        <v>28</v>
      </c>
      <c r="L149" s="13" t="s">
        <v>28</v>
      </c>
      <c r="M149" s="13" t="s">
        <v>28</v>
      </c>
      <c r="N149" s="13" t="s">
        <v>28</v>
      </c>
      <c r="O149" s="6" t="s">
        <v>28</v>
      </c>
      <c r="P149" s="13" t="s">
        <v>28</v>
      </c>
      <c r="Q149" s="13" t="s">
        <v>28</v>
      </c>
      <c r="R149" s="13" t="s">
        <v>28</v>
      </c>
      <c r="S149" s="13" t="s">
        <v>28</v>
      </c>
      <c r="T149" s="13" t="s">
        <v>28</v>
      </c>
    </row>
    <row r="150" spans="1:20" s="17" customFormat="1" ht="25.5">
      <c r="A150" s="45" t="s">
        <v>270</v>
      </c>
      <c r="B150" s="50" t="s">
        <v>276</v>
      </c>
      <c r="C150" s="5" t="s">
        <v>277</v>
      </c>
      <c r="D150" s="71">
        <v>6.9336300240000002</v>
      </c>
      <c r="E150" s="83" t="s">
        <v>28</v>
      </c>
      <c r="F150" s="71">
        <v>6.9336300240000002</v>
      </c>
      <c r="G150" s="5" t="s">
        <v>28</v>
      </c>
      <c r="H150" s="6" t="s">
        <v>28</v>
      </c>
      <c r="I150" s="80" t="s">
        <v>28</v>
      </c>
      <c r="J150" s="6" t="s">
        <v>28</v>
      </c>
      <c r="K150" s="13" t="s">
        <v>28</v>
      </c>
      <c r="L150" s="13" t="s">
        <v>28</v>
      </c>
      <c r="M150" s="13" t="s">
        <v>28</v>
      </c>
      <c r="N150" s="13" t="s">
        <v>28</v>
      </c>
      <c r="O150" s="6" t="s">
        <v>28</v>
      </c>
      <c r="P150" s="13" t="s">
        <v>28</v>
      </c>
      <c r="Q150" s="13" t="s">
        <v>28</v>
      </c>
      <c r="R150" s="13" t="s">
        <v>28</v>
      </c>
      <c r="S150" s="13" t="s">
        <v>28</v>
      </c>
      <c r="T150" s="13" t="s">
        <v>28</v>
      </c>
    </row>
    <row r="151" spans="1:20" s="17" customFormat="1" ht="24">
      <c r="A151" s="62" t="s">
        <v>278</v>
      </c>
      <c r="B151" s="62" t="s">
        <v>34</v>
      </c>
      <c r="C151" s="7" t="s">
        <v>35</v>
      </c>
      <c r="D151" s="68">
        <f>SUM(D152:D165)</f>
        <v>84.408857650000002</v>
      </c>
      <c r="E151" s="83" t="s">
        <v>28</v>
      </c>
      <c r="F151" s="68">
        <f>SUM(F152:F165)</f>
        <v>84.408857650000002</v>
      </c>
      <c r="G151" s="77">
        <f>SUM(G152:G165)</f>
        <v>14.75288967</v>
      </c>
      <c r="H151" s="68">
        <f>SUM(H152:H165)</f>
        <v>0</v>
      </c>
      <c r="I151" s="80" t="s">
        <v>28</v>
      </c>
      <c r="J151" s="68">
        <f>SUM(J152:J165)</f>
        <v>0</v>
      </c>
      <c r="K151" s="13" t="s">
        <v>28</v>
      </c>
      <c r="L151" s="13" t="s">
        <v>28</v>
      </c>
      <c r="M151" s="13" t="s">
        <v>28</v>
      </c>
      <c r="N151" s="13" t="s">
        <v>28</v>
      </c>
      <c r="O151" s="68">
        <f>SUM(O152:O165)</f>
        <v>14.75288967</v>
      </c>
      <c r="P151" s="13" t="s">
        <v>28</v>
      </c>
      <c r="Q151" s="14">
        <f t="shared" ref="Q151" si="14">F151-J151</f>
        <v>84.408857650000002</v>
      </c>
      <c r="R151" s="14">
        <f t="shared" ref="R151" si="15">J151-G151</f>
        <v>-14.75288967</v>
      </c>
      <c r="S151" s="14">
        <f t="shared" ref="S151" si="16">R151/G151*100</f>
        <v>-100</v>
      </c>
      <c r="T151" s="13" t="s">
        <v>28</v>
      </c>
    </row>
    <row r="152" spans="1:20" s="17" customFormat="1" ht="24">
      <c r="A152" s="45" t="s">
        <v>278</v>
      </c>
      <c r="B152" s="45" t="s">
        <v>279</v>
      </c>
      <c r="C152" s="5" t="s">
        <v>280</v>
      </c>
      <c r="D152" s="69">
        <v>3.6700711300000002</v>
      </c>
      <c r="E152" s="83" t="s">
        <v>28</v>
      </c>
      <c r="F152" s="69">
        <v>3.6700711300000002</v>
      </c>
      <c r="G152" s="78">
        <v>3.6700711300000002</v>
      </c>
      <c r="H152" s="6" t="s">
        <v>28</v>
      </c>
      <c r="I152" s="80" t="s">
        <v>28</v>
      </c>
      <c r="J152" s="6" t="s">
        <v>28</v>
      </c>
      <c r="K152" s="13" t="s">
        <v>28</v>
      </c>
      <c r="L152" s="13" t="s">
        <v>28</v>
      </c>
      <c r="M152" s="13" t="s">
        <v>28</v>
      </c>
      <c r="N152" s="13" t="s">
        <v>28</v>
      </c>
      <c r="O152" s="69">
        <v>3.6700711300000002</v>
      </c>
      <c r="P152" s="13" t="s">
        <v>28</v>
      </c>
      <c r="Q152" s="13" t="s">
        <v>28</v>
      </c>
      <c r="R152" s="13" t="s">
        <v>28</v>
      </c>
      <c r="S152" s="13" t="s">
        <v>28</v>
      </c>
      <c r="T152" s="13" t="s">
        <v>28</v>
      </c>
    </row>
    <row r="153" spans="1:20" s="17" customFormat="1" ht="24">
      <c r="A153" s="45" t="s">
        <v>278</v>
      </c>
      <c r="B153" s="45" t="s">
        <v>305</v>
      </c>
      <c r="C153" s="5" t="s">
        <v>281</v>
      </c>
      <c r="D153" s="69">
        <v>3.8812416000000001</v>
      </c>
      <c r="E153" s="83" t="s">
        <v>28</v>
      </c>
      <c r="F153" s="69">
        <v>3.8812416000000001</v>
      </c>
      <c r="G153" s="78">
        <v>3.8812416000000001</v>
      </c>
      <c r="H153" s="6" t="s">
        <v>28</v>
      </c>
      <c r="I153" s="80" t="s">
        <v>28</v>
      </c>
      <c r="J153" s="6" t="s">
        <v>28</v>
      </c>
      <c r="K153" s="13" t="s">
        <v>28</v>
      </c>
      <c r="L153" s="13" t="s">
        <v>28</v>
      </c>
      <c r="M153" s="13" t="s">
        <v>28</v>
      </c>
      <c r="N153" s="13" t="s">
        <v>28</v>
      </c>
      <c r="O153" s="69">
        <v>3.8812416000000001</v>
      </c>
      <c r="P153" s="13" t="s">
        <v>28</v>
      </c>
      <c r="Q153" s="13" t="s">
        <v>28</v>
      </c>
      <c r="R153" s="13" t="s">
        <v>28</v>
      </c>
      <c r="S153" s="13" t="s">
        <v>28</v>
      </c>
      <c r="T153" s="13" t="s">
        <v>28</v>
      </c>
    </row>
    <row r="154" spans="1:20" s="17" customFormat="1" ht="12.75">
      <c r="A154" s="45" t="s">
        <v>278</v>
      </c>
      <c r="B154" s="65" t="s">
        <v>282</v>
      </c>
      <c r="C154" s="5" t="s">
        <v>283</v>
      </c>
      <c r="D154" s="69">
        <v>7.2015769399999998</v>
      </c>
      <c r="E154" s="83" t="s">
        <v>28</v>
      </c>
      <c r="F154" s="69">
        <v>7.2015769399999998</v>
      </c>
      <c r="G154" s="78">
        <v>7.2015769399999998</v>
      </c>
      <c r="H154" s="6" t="s">
        <v>28</v>
      </c>
      <c r="I154" s="80" t="s">
        <v>28</v>
      </c>
      <c r="J154" s="6" t="s">
        <v>28</v>
      </c>
      <c r="K154" s="13" t="s">
        <v>28</v>
      </c>
      <c r="L154" s="13" t="s">
        <v>28</v>
      </c>
      <c r="M154" s="13" t="s">
        <v>28</v>
      </c>
      <c r="N154" s="13" t="s">
        <v>28</v>
      </c>
      <c r="O154" s="69">
        <v>7.2015769399999998</v>
      </c>
      <c r="P154" s="13" t="s">
        <v>28</v>
      </c>
      <c r="Q154" s="13" t="s">
        <v>28</v>
      </c>
      <c r="R154" s="13" t="s">
        <v>28</v>
      </c>
      <c r="S154" s="13" t="s">
        <v>28</v>
      </c>
      <c r="T154" s="13" t="s">
        <v>28</v>
      </c>
    </row>
    <row r="155" spans="1:20" s="17" customFormat="1" ht="12">
      <c r="A155" s="45" t="s">
        <v>278</v>
      </c>
      <c r="B155" s="45" t="s">
        <v>284</v>
      </c>
      <c r="C155" s="5" t="s">
        <v>285</v>
      </c>
      <c r="D155" s="69">
        <v>3.8336263700000002</v>
      </c>
      <c r="E155" s="83" t="s">
        <v>28</v>
      </c>
      <c r="F155" s="69">
        <v>3.8336263700000002</v>
      </c>
      <c r="G155" s="78" t="s">
        <v>28</v>
      </c>
      <c r="H155" s="6" t="s">
        <v>28</v>
      </c>
      <c r="I155" s="80" t="s">
        <v>28</v>
      </c>
      <c r="J155" s="6" t="s">
        <v>28</v>
      </c>
      <c r="K155" s="13" t="s">
        <v>28</v>
      </c>
      <c r="L155" s="13" t="s">
        <v>28</v>
      </c>
      <c r="M155" s="13" t="s">
        <v>28</v>
      </c>
      <c r="N155" s="13" t="s">
        <v>28</v>
      </c>
      <c r="O155" s="69" t="s">
        <v>28</v>
      </c>
      <c r="P155" s="13" t="s">
        <v>28</v>
      </c>
      <c r="Q155" s="13" t="s">
        <v>28</v>
      </c>
      <c r="R155" s="13" t="s">
        <v>28</v>
      </c>
      <c r="S155" s="13" t="s">
        <v>28</v>
      </c>
      <c r="T155" s="13" t="s">
        <v>28</v>
      </c>
    </row>
    <row r="156" spans="1:20" s="17" customFormat="1" ht="24">
      <c r="A156" s="45" t="s">
        <v>278</v>
      </c>
      <c r="B156" s="45" t="s">
        <v>305</v>
      </c>
      <c r="C156" s="5" t="s">
        <v>286</v>
      </c>
      <c r="D156" s="69">
        <v>5.0157045099999999</v>
      </c>
      <c r="E156" s="83" t="s">
        <v>28</v>
      </c>
      <c r="F156" s="69">
        <v>5.0157045099999999</v>
      </c>
      <c r="G156" s="78" t="s">
        <v>28</v>
      </c>
      <c r="H156" s="6" t="s">
        <v>28</v>
      </c>
      <c r="I156" s="80" t="s">
        <v>28</v>
      </c>
      <c r="J156" s="6" t="s">
        <v>28</v>
      </c>
      <c r="K156" s="13" t="s">
        <v>28</v>
      </c>
      <c r="L156" s="13" t="s">
        <v>28</v>
      </c>
      <c r="M156" s="13" t="s">
        <v>28</v>
      </c>
      <c r="N156" s="13" t="s">
        <v>28</v>
      </c>
      <c r="O156" s="69" t="s">
        <v>28</v>
      </c>
      <c r="P156" s="13" t="s">
        <v>28</v>
      </c>
      <c r="Q156" s="13" t="s">
        <v>28</v>
      </c>
      <c r="R156" s="13" t="s">
        <v>28</v>
      </c>
      <c r="S156" s="13" t="s">
        <v>28</v>
      </c>
      <c r="T156" s="13" t="s">
        <v>28</v>
      </c>
    </row>
    <row r="157" spans="1:20" s="17" customFormat="1" ht="12.75">
      <c r="A157" s="45" t="s">
        <v>278</v>
      </c>
      <c r="B157" s="65" t="s">
        <v>287</v>
      </c>
      <c r="C157" s="5" t="s">
        <v>288</v>
      </c>
      <c r="D157" s="69">
        <v>5.08277891</v>
      </c>
      <c r="E157" s="83" t="s">
        <v>28</v>
      </c>
      <c r="F157" s="69">
        <v>5.08277891</v>
      </c>
      <c r="G157" s="78" t="s">
        <v>28</v>
      </c>
      <c r="H157" s="6" t="s">
        <v>28</v>
      </c>
      <c r="I157" s="80" t="s">
        <v>28</v>
      </c>
      <c r="J157" s="6" t="s">
        <v>28</v>
      </c>
      <c r="K157" s="13" t="s">
        <v>28</v>
      </c>
      <c r="L157" s="13" t="s">
        <v>28</v>
      </c>
      <c r="M157" s="13" t="s">
        <v>28</v>
      </c>
      <c r="N157" s="13" t="s">
        <v>28</v>
      </c>
      <c r="O157" s="69" t="s">
        <v>28</v>
      </c>
      <c r="P157" s="13" t="s">
        <v>28</v>
      </c>
      <c r="Q157" s="13" t="s">
        <v>28</v>
      </c>
      <c r="R157" s="13" t="s">
        <v>28</v>
      </c>
      <c r="S157" s="13" t="s">
        <v>28</v>
      </c>
      <c r="T157" s="13" t="s">
        <v>28</v>
      </c>
    </row>
    <row r="158" spans="1:20" s="17" customFormat="1" ht="12">
      <c r="A158" s="45" t="s">
        <v>278</v>
      </c>
      <c r="B158" s="45" t="s">
        <v>284</v>
      </c>
      <c r="C158" s="5" t="s">
        <v>289</v>
      </c>
      <c r="D158" s="69">
        <v>24.783328130000001</v>
      </c>
      <c r="E158" s="83" t="s">
        <v>28</v>
      </c>
      <c r="F158" s="69">
        <v>24.783328130000001</v>
      </c>
      <c r="G158" s="78" t="s">
        <v>28</v>
      </c>
      <c r="H158" s="6" t="s">
        <v>28</v>
      </c>
      <c r="I158" s="80" t="s">
        <v>28</v>
      </c>
      <c r="J158" s="6" t="s">
        <v>28</v>
      </c>
      <c r="K158" s="13" t="s">
        <v>28</v>
      </c>
      <c r="L158" s="13" t="s">
        <v>28</v>
      </c>
      <c r="M158" s="13" t="s">
        <v>28</v>
      </c>
      <c r="N158" s="13" t="s">
        <v>28</v>
      </c>
      <c r="O158" s="69" t="s">
        <v>28</v>
      </c>
      <c r="P158" s="13" t="s">
        <v>28</v>
      </c>
      <c r="Q158" s="13" t="s">
        <v>28</v>
      </c>
      <c r="R158" s="13" t="s">
        <v>28</v>
      </c>
      <c r="S158" s="13" t="s">
        <v>28</v>
      </c>
      <c r="T158" s="13" t="s">
        <v>28</v>
      </c>
    </row>
    <row r="159" spans="1:20" s="17" customFormat="1" ht="24">
      <c r="A159" s="45" t="s">
        <v>278</v>
      </c>
      <c r="B159" s="45" t="s">
        <v>305</v>
      </c>
      <c r="C159" s="5" t="s">
        <v>290</v>
      </c>
      <c r="D159" s="69">
        <v>0.93453096000000002</v>
      </c>
      <c r="E159" s="83" t="s">
        <v>28</v>
      </c>
      <c r="F159" s="69">
        <v>0.93453096000000002</v>
      </c>
      <c r="G159" s="78" t="s">
        <v>28</v>
      </c>
      <c r="H159" s="6" t="s">
        <v>28</v>
      </c>
      <c r="I159" s="80" t="s">
        <v>28</v>
      </c>
      <c r="J159" s="6" t="s">
        <v>28</v>
      </c>
      <c r="K159" s="13" t="s">
        <v>28</v>
      </c>
      <c r="L159" s="13" t="s">
        <v>28</v>
      </c>
      <c r="M159" s="13" t="s">
        <v>28</v>
      </c>
      <c r="N159" s="13" t="s">
        <v>28</v>
      </c>
      <c r="O159" s="69" t="s">
        <v>28</v>
      </c>
      <c r="P159" s="13" t="s">
        <v>28</v>
      </c>
      <c r="Q159" s="13" t="s">
        <v>28</v>
      </c>
      <c r="R159" s="13" t="s">
        <v>28</v>
      </c>
      <c r="S159" s="13" t="s">
        <v>28</v>
      </c>
      <c r="T159" s="13" t="s">
        <v>28</v>
      </c>
    </row>
    <row r="160" spans="1:20" s="17" customFormat="1" ht="12.75">
      <c r="A160" s="45" t="s">
        <v>278</v>
      </c>
      <c r="B160" s="65" t="s">
        <v>291</v>
      </c>
      <c r="C160" s="5" t="s">
        <v>292</v>
      </c>
      <c r="D160" s="69">
        <v>7.3203262999999996</v>
      </c>
      <c r="E160" s="83" t="s">
        <v>28</v>
      </c>
      <c r="F160" s="69">
        <v>7.3203262999999996</v>
      </c>
      <c r="G160" s="78" t="s">
        <v>28</v>
      </c>
      <c r="H160" s="6" t="s">
        <v>28</v>
      </c>
      <c r="I160" s="80" t="s">
        <v>28</v>
      </c>
      <c r="J160" s="6" t="s">
        <v>28</v>
      </c>
      <c r="K160" s="13" t="s">
        <v>28</v>
      </c>
      <c r="L160" s="13" t="s">
        <v>28</v>
      </c>
      <c r="M160" s="13" t="s">
        <v>28</v>
      </c>
      <c r="N160" s="13" t="s">
        <v>28</v>
      </c>
      <c r="O160" s="69" t="s">
        <v>28</v>
      </c>
      <c r="P160" s="13" t="s">
        <v>28</v>
      </c>
      <c r="Q160" s="13" t="s">
        <v>28</v>
      </c>
      <c r="R160" s="13" t="s">
        <v>28</v>
      </c>
      <c r="S160" s="13" t="s">
        <v>28</v>
      </c>
      <c r="T160" s="13" t="s">
        <v>28</v>
      </c>
    </row>
    <row r="161" spans="1:20" s="17" customFormat="1" ht="12">
      <c r="A161" s="45" t="s">
        <v>278</v>
      </c>
      <c r="B161" s="45" t="s">
        <v>284</v>
      </c>
      <c r="C161" s="5" t="s">
        <v>293</v>
      </c>
      <c r="D161" s="69">
        <v>6.4419071499999996</v>
      </c>
      <c r="E161" s="83" t="s">
        <v>28</v>
      </c>
      <c r="F161" s="69">
        <v>6.4419071499999996</v>
      </c>
      <c r="G161" s="78" t="s">
        <v>28</v>
      </c>
      <c r="H161" s="6" t="s">
        <v>28</v>
      </c>
      <c r="I161" s="80" t="s">
        <v>28</v>
      </c>
      <c r="J161" s="6" t="s">
        <v>28</v>
      </c>
      <c r="K161" s="13" t="s">
        <v>28</v>
      </c>
      <c r="L161" s="13" t="s">
        <v>28</v>
      </c>
      <c r="M161" s="13" t="s">
        <v>28</v>
      </c>
      <c r="N161" s="13" t="s">
        <v>28</v>
      </c>
      <c r="O161" s="69" t="s">
        <v>28</v>
      </c>
      <c r="P161" s="13" t="s">
        <v>28</v>
      </c>
      <c r="Q161" s="13" t="s">
        <v>28</v>
      </c>
      <c r="R161" s="13" t="s">
        <v>28</v>
      </c>
      <c r="S161" s="13" t="s">
        <v>28</v>
      </c>
      <c r="T161" s="13" t="s">
        <v>28</v>
      </c>
    </row>
    <row r="162" spans="1:20" ht="24">
      <c r="A162" s="45" t="s">
        <v>278</v>
      </c>
      <c r="B162" s="45" t="s">
        <v>305</v>
      </c>
      <c r="C162" s="5" t="s">
        <v>294</v>
      </c>
      <c r="D162" s="69">
        <v>1.5542155900000001</v>
      </c>
      <c r="E162" s="83" t="s">
        <v>28</v>
      </c>
      <c r="F162" s="69">
        <v>1.5542155900000001</v>
      </c>
      <c r="G162" s="78" t="s">
        <v>28</v>
      </c>
      <c r="H162" s="6" t="s">
        <v>28</v>
      </c>
      <c r="I162" s="80" t="s">
        <v>28</v>
      </c>
      <c r="J162" s="6" t="s">
        <v>28</v>
      </c>
      <c r="K162" s="13" t="s">
        <v>28</v>
      </c>
      <c r="L162" s="13" t="s">
        <v>28</v>
      </c>
      <c r="M162" s="13" t="s">
        <v>28</v>
      </c>
      <c r="N162" s="13" t="s">
        <v>28</v>
      </c>
      <c r="O162" s="69" t="s">
        <v>28</v>
      </c>
      <c r="P162" s="13" t="s">
        <v>28</v>
      </c>
      <c r="Q162" s="13" t="s">
        <v>28</v>
      </c>
      <c r="R162" s="13" t="s">
        <v>28</v>
      </c>
      <c r="S162" s="13" t="s">
        <v>28</v>
      </c>
      <c r="T162" s="13" t="s">
        <v>28</v>
      </c>
    </row>
    <row r="163" spans="1:20" ht="12.75">
      <c r="A163" s="45" t="s">
        <v>278</v>
      </c>
      <c r="B163" s="65" t="s">
        <v>295</v>
      </c>
      <c r="C163" s="5" t="s">
        <v>296</v>
      </c>
      <c r="D163" s="69">
        <v>9.0891197600000009</v>
      </c>
      <c r="E163" s="83" t="s">
        <v>28</v>
      </c>
      <c r="F163" s="69">
        <v>9.0891197600000009</v>
      </c>
      <c r="G163" s="78" t="s">
        <v>28</v>
      </c>
      <c r="H163" s="6" t="s">
        <v>28</v>
      </c>
      <c r="I163" s="80" t="s">
        <v>28</v>
      </c>
      <c r="J163" s="6" t="s">
        <v>28</v>
      </c>
      <c r="K163" s="13" t="s">
        <v>28</v>
      </c>
      <c r="L163" s="13" t="s">
        <v>28</v>
      </c>
      <c r="M163" s="13" t="s">
        <v>28</v>
      </c>
      <c r="N163" s="13" t="s">
        <v>28</v>
      </c>
      <c r="O163" s="69" t="s">
        <v>28</v>
      </c>
      <c r="P163" s="13" t="s">
        <v>28</v>
      </c>
      <c r="Q163" s="13" t="s">
        <v>28</v>
      </c>
      <c r="R163" s="13" t="s">
        <v>28</v>
      </c>
      <c r="S163" s="13" t="s">
        <v>28</v>
      </c>
      <c r="T163" s="13" t="s">
        <v>28</v>
      </c>
    </row>
    <row r="164" spans="1:20" ht="24">
      <c r="A164" s="45" t="s">
        <v>278</v>
      </c>
      <c r="B164" s="45" t="s">
        <v>305</v>
      </c>
      <c r="C164" s="5" t="s">
        <v>297</v>
      </c>
      <c r="D164" s="69">
        <v>4.8944991599999996</v>
      </c>
      <c r="E164" s="83" t="s">
        <v>28</v>
      </c>
      <c r="F164" s="69">
        <v>4.8944991599999996</v>
      </c>
      <c r="G164" s="78" t="s">
        <v>28</v>
      </c>
      <c r="H164" s="6" t="s">
        <v>28</v>
      </c>
      <c r="I164" s="80" t="s">
        <v>28</v>
      </c>
      <c r="J164" s="6" t="s">
        <v>28</v>
      </c>
      <c r="K164" s="13" t="s">
        <v>28</v>
      </c>
      <c r="L164" s="13" t="s">
        <v>28</v>
      </c>
      <c r="M164" s="13" t="s">
        <v>28</v>
      </c>
      <c r="N164" s="13" t="s">
        <v>28</v>
      </c>
      <c r="O164" s="69" t="s">
        <v>28</v>
      </c>
      <c r="P164" s="13" t="s">
        <v>28</v>
      </c>
      <c r="Q164" s="13" t="s">
        <v>28</v>
      </c>
      <c r="R164" s="13" t="s">
        <v>28</v>
      </c>
      <c r="S164" s="13" t="s">
        <v>28</v>
      </c>
      <c r="T164" s="13" t="s">
        <v>28</v>
      </c>
    </row>
    <row r="165" spans="1:20" ht="12.75">
      <c r="A165" s="45" t="s">
        <v>278</v>
      </c>
      <c r="B165" s="65" t="s">
        <v>298</v>
      </c>
      <c r="C165" s="5" t="s">
        <v>299</v>
      </c>
      <c r="D165" s="69">
        <v>0.70593114000000001</v>
      </c>
      <c r="E165" s="83" t="s">
        <v>28</v>
      </c>
      <c r="F165" s="69">
        <v>0.70593114000000001</v>
      </c>
      <c r="G165" s="78" t="s">
        <v>28</v>
      </c>
      <c r="H165" s="6" t="s">
        <v>28</v>
      </c>
      <c r="I165" s="80" t="s">
        <v>28</v>
      </c>
      <c r="J165" s="6" t="s">
        <v>28</v>
      </c>
      <c r="K165" s="13" t="s">
        <v>28</v>
      </c>
      <c r="L165" s="13" t="s">
        <v>28</v>
      </c>
      <c r="M165" s="13" t="s">
        <v>28</v>
      </c>
      <c r="N165" s="13" t="s">
        <v>28</v>
      </c>
      <c r="O165" s="69" t="s">
        <v>28</v>
      </c>
      <c r="P165" s="13" t="s">
        <v>28</v>
      </c>
      <c r="Q165" s="13" t="s">
        <v>28</v>
      </c>
      <c r="R165" s="13" t="s">
        <v>28</v>
      </c>
      <c r="S165" s="13" t="s">
        <v>28</v>
      </c>
      <c r="T165" s="13" t="s">
        <v>28</v>
      </c>
    </row>
    <row r="166" spans="1:20">
      <c r="D166" s="127"/>
      <c r="I166" s="120"/>
    </row>
  </sheetData>
  <mergeCells count="28">
    <mergeCell ref="A14:A16"/>
    <mergeCell ref="R14:S14"/>
    <mergeCell ref="T14:T16"/>
    <mergeCell ref="G15:H15"/>
    <mergeCell ref="A1:T1"/>
    <mergeCell ref="H12:Q12"/>
    <mergeCell ref="K4:L4"/>
    <mergeCell ref="I4:J4"/>
    <mergeCell ref="R2:T2"/>
    <mergeCell ref="A3:T3"/>
    <mergeCell ref="G4:H4"/>
    <mergeCell ref="G7:O7"/>
    <mergeCell ref="J9:K9"/>
    <mergeCell ref="H11:T11"/>
    <mergeCell ref="G6:T6"/>
    <mergeCell ref="K15:L15"/>
    <mergeCell ref="R15:R16"/>
    <mergeCell ref="S15:S16"/>
    <mergeCell ref="G14:P14"/>
    <mergeCell ref="Q14:Q16"/>
    <mergeCell ref="M15:N15"/>
    <mergeCell ref="O15:P15"/>
    <mergeCell ref="B14:B16"/>
    <mergeCell ref="C14:C16"/>
    <mergeCell ref="D14:D16"/>
    <mergeCell ref="E14:E16"/>
    <mergeCell ref="I15:J15"/>
    <mergeCell ref="F14:F16"/>
  </mergeCells>
  <phoneticPr fontId="2" type="noConversion"/>
  <pageMargins left="0.39370078740157483" right="0.39370078740157483" top="0.39370078740157483" bottom="0.39370078740157483" header="0.39370078740157483" footer="0.39370078740157483"/>
  <pageSetup paperSize="8" scale="3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Свиноренко О.В.</cp:lastModifiedBy>
  <cp:lastPrinted>2024-05-13T08:04:56Z</cp:lastPrinted>
  <dcterms:created xsi:type="dcterms:W3CDTF">1996-10-08T23:32:33Z</dcterms:created>
  <dcterms:modified xsi:type="dcterms:W3CDTF">2025-05-14T06:37:40Z</dcterms:modified>
</cp:coreProperties>
</file>